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گانت" sheetId="1" state="visible" r:id="rId3"/>
    <sheet name="راهنما" sheetId="2" state="visible" r:id="rId4"/>
    <sheet name="cal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FreeSans"/>
            <family val="2"/>
          </rPr>
          <t xml:space="preserve">تاریخ شمسی به شکل </t>
        </r>
        <r>
          <rPr>
            <sz val="10"/>
            <rFont val="Arial"/>
            <family val="2"/>
          </rPr>
          <t xml:space="preserve">1405/05/01</t>
        </r>
      </text>
    </comment>
    <comment ref="C6" authorId="0">
      <text>
        <r>
          <rPr>
            <sz val="10"/>
            <rFont val="Arial"/>
            <family val="2"/>
          </rPr>
          <t xml:space="preserve">«</t>
        </r>
        <r>
          <rPr>
            <sz val="10"/>
            <rFont val="FreeSans"/>
            <family val="2"/>
          </rPr>
          <t xml:space="preserve">امروز» یعنی تاریخ روز. برای گزارش یک روز خاص، تاریخ شمسی را جایش بنویسید (مثل </t>
        </r>
        <r>
          <rPr>
            <sz val="10"/>
            <rFont val="Arial"/>
            <family val="2"/>
          </rPr>
          <t xml:space="preserve">1405/07/15).</t>
        </r>
      </text>
    </comment>
    <comment ref="H4" authorId="0">
      <text>
        <r>
          <rPr>
            <sz val="10"/>
            <rFont val="FreeSans"/>
            <family val="2"/>
          </rPr>
          <t xml:space="preserve">روشن یا تیره را انتخاب کنید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<sst xmlns="http://schemas.openxmlformats.org/spreadsheetml/2006/main" count="91" uniqueCount="81">
  <si>
    <t xml:space="preserve">گانت‌چارت خودکار پروژه</t>
  </si>
  <si>
    <t xml:space="preserve">AXISLABS · اکسیس لبز — از داده تا تصمیم · instagram.com/axislabs.ir</t>
  </si>
  <si>
    <t xml:space="preserve">نام پروژه</t>
  </si>
  <si>
    <t xml:space="preserve">ساختمان اداری نمونه</t>
  </si>
  <si>
    <t xml:space="preserve">حالت نمایش</t>
  </si>
  <si>
    <t xml:space="preserve">روشن</t>
  </si>
  <si>
    <t xml:space="preserve">پیشرفت واقعی</t>
  </si>
  <si>
    <t xml:space="preserve">پیشرفت برنامه</t>
  </si>
  <si>
    <t xml:space="preserve">فعالیت عقب‌افتاده</t>
  </si>
  <si>
    <t xml:space="preserve">تاریخ شروع پروژه</t>
  </si>
  <si>
    <t xml:space="preserve">1405/05/01</t>
  </si>
  <si>
    <t xml:space="preserve">تاریخ گزارش</t>
  </si>
  <si>
    <t xml:space="preserve">امروز</t>
  </si>
  <si>
    <t xml:space="preserve">فقط سلول‌های آبیِ کم‌رنگ را پر کنید؛ نوارها، وضعیت و کارت‌های بالا خودکار ساخته می‌شوند.</t>
  </si>
  <si>
    <t xml:space="preserve">کد</t>
  </si>
  <si>
    <t xml:space="preserve">فعالیت</t>
  </si>
  <si>
    <t xml:space="preserve">مسئول</t>
  </si>
  <si>
    <t xml:space="preserve">شروع</t>
  </si>
  <si>
    <t xml:space="preserve">مدت (روز)</t>
  </si>
  <si>
    <t xml:space="preserve">پایان</t>
  </si>
  <si>
    <t xml:space="preserve">وضعیت</t>
  </si>
  <si>
    <t xml:space="preserve">A1</t>
  </si>
  <si>
    <t xml:space="preserve">طراحی و نقشه‌ها</t>
  </si>
  <si>
    <t xml:space="preserve">تیم طراحی</t>
  </si>
  <si>
    <t xml:space="preserve">A2</t>
  </si>
  <si>
    <t xml:space="preserve">اخذ مجوزها</t>
  </si>
  <si>
    <t xml:space="preserve">مدیر پروژه</t>
  </si>
  <si>
    <t xml:space="preserve">1405/05/15</t>
  </si>
  <si>
    <t xml:space="preserve">A3</t>
  </si>
  <si>
    <t xml:space="preserve">تجهیز کارگاه</t>
  </si>
  <si>
    <t xml:space="preserve">پیمانکار</t>
  </si>
  <si>
    <t xml:space="preserve">1405/06/05</t>
  </si>
  <si>
    <t xml:space="preserve">A4</t>
  </si>
  <si>
    <t xml:space="preserve">گودبرداری و پی</t>
  </si>
  <si>
    <t xml:space="preserve">1405/06/12</t>
  </si>
  <si>
    <t xml:space="preserve">A5</t>
  </si>
  <si>
    <t xml:space="preserve">اسکلت</t>
  </si>
  <si>
    <t xml:space="preserve">1405/07/09</t>
  </si>
  <si>
    <t xml:space="preserve">A6</t>
  </si>
  <si>
    <t xml:space="preserve">سفت‌کاری</t>
  </si>
  <si>
    <t xml:space="preserve">1405/08/14</t>
  </si>
  <si>
    <t xml:space="preserve">A7</t>
  </si>
  <si>
    <t xml:space="preserve">تأسیسات مکانیکی و برقی</t>
  </si>
  <si>
    <t xml:space="preserve">پیمانکار تأسیسات</t>
  </si>
  <si>
    <t xml:space="preserve">1405/08/21</t>
  </si>
  <si>
    <t xml:space="preserve">A8</t>
  </si>
  <si>
    <t xml:space="preserve">نازک‌کاری</t>
  </si>
  <si>
    <t xml:space="preserve">1405/09/19</t>
  </si>
  <si>
    <t xml:space="preserve">A9</t>
  </si>
  <si>
    <t xml:space="preserve">محوطه‌سازی</t>
  </si>
  <si>
    <t xml:space="preserve">1405/10/09</t>
  </si>
  <si>
    <t xml:space="preserve">A10</t>
  </si>
  <si>
    <t xml:space="preserve">تحویل و مستندسازی</t>
  </si>
  <si>
    <t xml:space="preserve">1405/10/21</t>
  </si>
  <si>
    <t xml:space="preserve">انجام‌شده</t>
  </si>
  <si>
    <t xml:space="preserve">تاریخ‌ها را شمسی بنویسید، مثل 1405/05/01 (اعداد فارسی هم قبول است). در هر اکسل، گوگل‌شیت و موبایل کار می‌کند.</t>
  </si>
  <si>
    <t xml:space="preserve">باقی‌مانده طبق برنامه</t>
  </si>
  <si>
    <t xml:space="preserve">فونت قالب «وزیرمتن» است؛ اگر نصب نیست از axislabs.ir/free/Vazirmatn.ttf بگیرید.</t>
  </si>
  <si>
    <t xml:space="preserve">باقی‌مانده‌ی فعالیت عقب‌افتاده</t>
  </si>
  <si>
    <t xml:space="preserve">هفته‌ی جاری (امروز)</t>
  </si>
  <si>
    <t xml:space="preserve">راهنمای گانت‌چارت</t>
  </si>
  <si>
    <t xml:space="preserve">1</t>
  </si>
  <si>
    <t xml:space="preserve">اول فونت وزیرمتن را نصب کنید (فایل Vazirmatn.ttf کنار همین فایل، یا axislabs.ir/free/Vazirmatn.ttf): دوبار کلیک، Install.</t>
  </si>
  <si>
    <t xml:space="preserve">2</t>
  </si>
  <si>
    <t xml:space="preserve">در برگه‌ی «گانت» نام پروژه و تاریخ شروع پروژه را بنویسید. تاریخ‌ها شمسی و به شکل 1405/05/01 هستند.</t>
  </si>
  <si>
    <t xml:space="preserve">3</t>
  </si>
  <si>
    <t xml:space="preserve">برای هر فعالیت: کد، نام، مسئول، تاریخ شروع، مدت (روز) و درصد پیشرفت واقعی را وارد کنید (تا ۲۰ فعالیت).</t>
  </si>
  <si>
    <t xml:space="preserve">4</t>
  </si>
  <si>
    <t xml:space="preserve">تاریخ پایان، پیشرفت برنامه‌ای تا امروز، وضعیت، نوارها و کارت‌های بالا خودکار ساخته می‌شوند.</t>
  </si>
  <si>
    <t xml:space="preserve">5</t>
  </si>
  <si>
    <t xml:space="preserve">وضعیت «عقب» یعنی پیشرفت واقعی بیش از ۱۰ واحد درصد از برنامه کمتر است؛ باقی‌مانده‌ی نوارش قرمز می‌شود.</t>
  </si>
  <si>
    <t xml:space="preserve">6</t>
  </si>
  <si>
    <t xml:space="preserve">تاریخ گزارش «امروز» است؛ برای گزارش یک تاریخ خاص، تاریخ شمسی را در سلول C6 بنویسید.</t>
  </si>
  <si>
    <t xml:space="preserve">7</t>
  </si>
  <si>
    <t xml:space="preserve">ظاهر روشن یا تیره را از «حالت نمایش» بالای برگه انتخاب کنید.</t>
  </si>
  <si>
    <t xml:space="preserve">8</t>
  </si>
  <si>
    <t xml:space="preserve">هر ستون نوار، یک هفته است (۲۶ هفته). برای پروژه‌ی طولانی‌تر تاریخ شروع پروژه را جلو ببرید.</t>
  </si>
  <si>
    <t xml:space="preserve">9</t>
  </si>
  <si>
    <t xml:space="preserve">داده‌های نمونه را پاک کنید و داده‌ی پروژه‌ی خودتان را بنویسید. سؤال؟ اینستاگرام @axislabs.ir</t>
  </si>
  <si>
    <t xml:space="preserve">سال شمسی</t>
  </si>
  <si>
    <t xml:space="preserve">اول فروردین (میلادی)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</si>
</sst>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@"/>
    <numFmt numFmtId="167" formatCode="0%"/>
    <numFmt numFmtId="168" formatCode="0"/>
    <numFmt numFmtId="169" formatCode="yyyy\-mm\-dd"/>
  </numFmts>
  <fonts count="23">
    <font>
      <sz val="10"/>
      <name val="Vazirmat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0F19"/>
      <name val="Vazirmatn"/>
      <family val="0"/>
      <charset val="1"/>
    </font>
    <font>
      <sz val="11"/>
      <color theme="1"/>
      <name val="Calibri"/>
      <family val="2"/>
      <charset val="1"/>
    </font>
    <font>
      <sz val="9"/>
      <color rgb="FF64748B"/>
      <name val="Vazirmatn"/>
      <family val="0"/>
      <charset val="1"/>
    </font>
    <font>
      <b val="true"/>
      <sz val="10"/>
      <color rgb="FF64748B"/>
      <name val="Vazirmatn"/>
      <family val="0"/>
      <charset val="1"/>
    </font>
    <font>
      <sz val="10"/>
      <color rgb="FF0B0F19"/>
      <name val="Vazirmatn"/>
      <family val="0"/>
      <charset val="1"/>
    </font>
    <font>
      <b val="true"/>
      <sz val="10"/>
      <color rgb="FF0B0F19"/>
      <name val="Vazirmatn"/>
      <family val="0"/>
      <charset val="1"/>
    </font>
    <font>
      <b val="true"/>
      <sz val="9"/>
      <color rgb="FF64748B"/>
      <name val="Vazirmatn"/>
      <family val="0"/>
      <charset val="1"/>
    </font>
    <font>
      <b val="true"/>
      <sz val="9"/>
      <color rgb="FFDC2626"/>
      <name val="Vazirmatn"/>
      <family val="0"/>
      <charset val="1"/>
    </font>
    <font>
      <b val="true"/>
      <sz val="22"/>
      <color rgb="FF2563EB"/>
      <name val="Vazirmatn"/>
      <family val="0"/>
      <charset val="1"/>
    </font>
    <font>
      <b val="true"/>
      <sz val="22"/>
      <color rgb="FFDC2626"/>
      <name val="Vazirmatn"/>
      <family val="0"/>
      <charset val="1"/>
    </font>
    <font>
      <b val="true"/>
      <sz val="9"/>
      <color rgb="FFD97706"/>
      <name val="Vazirmatn"/>
      <family val="0"/>
      <charset val="1"/>
    </font>
    <font>
      <b val="true"/>
      <sz val="8"/>
      <color rgb="FFD97706"/>
      <name val="Vazirmatn"/>
      <family val="0"/>
      <charset val="1"/>
    </font>
    <font>
      <b val="true"/>
      <sz val="9"/>
      <color rgb="FF2563EB"/>
      <name val="Vazirmatn"/>
      <family val="0"/>
      <charset val="1"/>
    </font>
    <font>
      <b val="true"/>
      <sz val="8"/>
      <color rgb="FF64748B"/>
      <name val="Vazirmatn"/>
      <family val="0"/>
      <charset val="1"/>
    </font>
    <font>
      <sz val="10"/>
      <color rgb="FF64748B"/>
      <name val="Vazirmatn"/>
      <family val="0"/>
      <charset val="1"/>
    </font>
    <font>
      <sz val="10"/>
      <name val="FreeSans"/>
      <family val="2"/>
    </font>
    <font>
      <sz val="10"/>
      <name val="Arial"/>
      <family val="2"/>
    </font>
    <font>
      <b val="true"/>
      <sz val="16"/>
      <color rgb="FF0B0F19"/>
      <name val="Vazirmatn"/>
      <family val="0"/>
      <charset val="1"/>
    </font>
    <font>
      <b val="true"/>
      <sz val="10"/>
      <color rgb="FF2563EB"/>
      <name val="Vazirmatn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EEF4FF"/>
      </patternFill>
    </fill>
    <fill>
      <patternFill patternType="solid">
        <fgColor rgb="FFFFFFFF"/>
        <bgColor rgb="FFF8FAFC"/>
      </patternFill>
    </fill>
    <fill>
      <patternFill patternType="solid">
        <fgColor rgb="FFEEF4FF"/>
        <bgColor rgb="FFF1F5F9"/>
      </patternFill>
    </fill>
    <fill>
      <patternFill patternType="solid">
        <fgColor rgb="FF2563EB"/>
        <bgColor rgb="FF1D4ED8"/>
      </patternFill>
    </fill>
    <fill>
      <patternFill patternType="solid">
        <fgColor rgb="FFBFDBFE"/>
        <bgColor rgb="FFCBD5E1"/>
      </patternFill>
    </fill>
    <fill>
      <patternFill patternType="solid">
        <fgColor rgb="FFFCA5A5"/>
        <bgColor rgb="FFFFB547"/>
      </patternFill>
    </fill>
    <fill>
      <patternFill patternType="solid">
        <fgColor rgb="FFFFB547"/>
        <bgColor rgb="FFFF99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  <border diagonalUp="false" diagonalDown="false">
      <left/>
      <right/>
      <top/>
      <bottom style="medium">
        <color rgb="FFE2E8F0"/>
      </bottom>
      <diagonal/>
    </border>
    <border diagonalUp="false" diagonalDown="false">
      <left/>
      <right/>
      <top/>
      <bottom style="thin">
        <color rgb="FFE2E8F0"/>
      </bottom>
      <diagonal/>
    </border>
    <border diagonalUp="false" diagonalDown="false">
      <left/>
      <right/>
      <top style="thick">
        <color rgb="FFFFFFFF"/>
      </top>
      <bottom style="thick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3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 readingOrder="2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tru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6" fillId="3" borderId="0" xfId="0" applyFont="true" applyBorder="false" applyAlignment="true" applyProtection="false">
      <alignment horizontal="right" vertical="bottom" textRotation="0" wrapText="false" indent="0" shrinkToFit="true" readingOrder="2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7" fillId="3" borderId="3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8" fillId="3" borderId="4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18" fillId="3" borderId="4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22" fillId="3" borderId="0" xfId="0" applyFont="true" applyBorder="fals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ill>
        <patternFill>
          <bgColor rgb="FF2563EB"/>
        </patternFill>
      </fill>
      <border diagonalUp="false" diagonalDown="false">
        <left/>
        <right/>
        <top style="thin">
          <color rgb="FF161D2E"/>
        </top>
        <bottom style="thin">
          <color rgb="FF161D2E"/>
        </bottom>
        <diagonal/>
      </border>
    </dxf>
    <dxf>
      <fill>
        <patternFill>
          <bgColor rgb="FFFCA5A5"/>
        </patternFill>
      </fill>
      <border diagonalUp="false" diagonalDown="false">
        <left/>
        <right/>
        <top style="thin">
          <color rgb="FF161D2E"/>
        </top>
        <bottom style="thin">
          <color rgb="FF161D2E"/>
        </bottom>
        <diagonal/>
      </border>
    </dxf>
    <dxf>
      <fill>
        <patternFill>
          <bgColor rgb="FFBFDBFE"/>
        </patternFill>
      </fill>
      <border diagonalUp="false" diagonalDown="false">
        <left/>
        <right/>
        <top style="thin">
          <color rgb="FF161D2E"/>
        </top>
        <bottom style="thin">
          <color rgb="FF161D2E"/>
        </bottom>
        <diagonal/>
      </border>
    </dxf>
    <dxf>
      <fill>
        <patternFill>
          <bgColor rgb="FF4A3A17"/>
        </patternFill>
      </fill>
      <border diagonalUp="false" diagonalDown="false">
        <left/>
        <right/>
        <top style="thin">
          <color rgb="FF161D2E"/>
        </top>
        <bottom style="thin">
          <color rgb="FF161D2E"/>
        </bottom>
        <diagonal/>
      </border>
    </dxf>
    <dxf>
      <fill>
        <patternFill>
          <bgColor rgb="FF2563EB"/>
        </patternFill>
      </fill>
    </dxf>
    <dxf>
      <fill>
        <patternFill>
          <bgColor rgb="FFFCA5A5"/>
        </patternFill>
      </fill>
    </dxf>
    <dxf>
      <fill>
        <patternFill>
          <bgColor rgb="FFBFDBFE"/>
        </patternFill>
      </fill>
    </dxf>
    <dxf>
      <fill>
        <patternFill>
          <bgColor rgb="FFFFF1D6"/>
        </patternFill>
      </fill>
    </dxf>
    <dxf>
      <font>
        <color rgb="FFF8FAFC"/>
      </font>
      <fill>
        <patternFill>
          <bgColor rgb="FF161D2E"/>
        </patternFill>
      </fill>
      <border diagonalUp="false" diagonalDown="false">
        <left/>
        <right/>
        <top style="thin">
          <color rgb="FF161D2E"/>
        </top>
        <bottom style="thin">
          <color rgb="FF161D2E"/>
        </bottom>
        <diagonal/>
      </border>
    </dxf>
    <dxf>
      <font>
        <b val="1"/>
        <color rgb="FF0B0F19"/>
      </font>
      <fill>
        <patternFill>
          <bgColor rgb="FFFFB547"/>
        </patternFill>
      </fill>
    </dxf>
    <dxf>
      <font>
        <color rgb="FF94A3B8"/>
      </font>
      <fill>
        <patternFill>
          <bgColor rgb="FF161D2E"/>
        </patternFill>
      </fill>
      <border diagonalUp="false" diagonalDown="false">
        <left/>
        <right/>
        <top/>
        <bottom style="medium">
          <color rgb="FF263247"/>
        </bottom>
        <diagonal/>
      </border>
    </dxf>
    <dxf>
      <font>
        <b val="1"/>
        <color rgb="FFFFFFFF"/>
      </font>
      <fill>
        <patternFill>
          <bgColor rgb="FFDC2626"/>
        </patternFill>
      </fill>
    </dxf>
    <dxf>
      <font>
        <b val="1"/>
        <color rgb="FF86EFAC"/>
      </font>
      <fill>
        <patternFill>
          <bgColor rgb="FF14532D"/>
        </patternFill>
      </fill>
    </dxf>
    <dxf>
      <font>
        <b val="1"/>
        <color rgb="FF15803D"/>
      </font>
      <fill>
        <patternFill>
          <bgColor rgb="FFDCFCE7"/>
        </patternFill>
      </fill>
    </dxf>
    <dxf>
      <font>
        <b val="1"/>
        <color rgb="FFBFDBFE"/>
      </font>
      <fill>
        <patternFill>
          <bgColor rgb="FF1E3A8A"/>
        </patternFill>
      </fill>
    </dxf>
    <dxf>
      <font>
        <b val="1"/>
        <color rgb="FF1D4ED8"/>
      </font>
      <fill>
        <patternFill>
          <bgColor rgb="FFDBEAFE"/>
        </patternFill>
      </fill>
    </dxf>
    <dxf>
      <font>
        <color rgb="FFFFB547"/>
      </font>
      <fill>
        <patternFill>
          <bgColor rgb="FF161D2E"/>
        </patternFill>
      </fill>
    </dxf>
    <dxf>
      <font>
        <color rgb="FFF8FAFC"/>
      </font>
      <fill>
        <patternFill>
          <bgColor rgb="FF22304A"/>
        </patternFill>
      </fill>
    </dxf>
    <dxf>
      <font>
        <color rgb="FF94A3B8"/>
      </font>
      <fill>
        <patternFill>
          <bgColor rgb="FF161D2E"/>
        </patternFill>
      </fill>
    </dxf>
    <dxf>
      <font>
        <color rgb="FF22D3EE"/>
      </font>
      <fill>
        <patternFill>
          <bgColor rgb="FF0B0F19"/>
        </patternFill>
      </fill>
    </dxf>
    <dxf>
      <font>
        <color rgb="FF94A3B8"/>
      </font>
      <fill>
        <patternFill>
          <bgColor rgb="FF0B0F19"/>
        </patternFill>
      </fill>
    </dxf>
    <dxf>
      <font>
        <color rgb="FFF87171"/>
      </font>
      <fill>
        <patternFill>
          <bgColor rgb="FF0B0F19"/>
        </patternFill>
      </fill>
    </dxf>
    <dxf>
      <font>
        <color rgb="FF22D3EE"/>
      </font>
      <fill>
        <patternFill>
          <bgColor rgb="FF161D2E"/>
        </patternFill>
      </fill>
    </dxf>
    <dxf>
      <font>
        <color rgb="FF94A3B8"/>
      </font>
      <fill>
        <patternFill>
          <bgColor rgb="FF161D2E"/>
        </patternFill>
      </fill>
      <border diagonalUp="false" diagonalDown="false">
        <left/>
        <right/>
        <top/>
        <bottom style="thin">
          <color rgb="FF263247"/>
        </bottom>
        <diagonal/>
      </border>
    </dxf>
    <dxf>
      <font>
        <color rgb="FFF8FAFC"/>
      </font>
      <fill>
        <patternFill>
          <bgColor rgb="FF0B0F19"/>
        </patternFill>
      </fill>
    </dxf>
    <dxf>
      <font>
        <color rgb="FFF8FAFC"/>
      </font>
      <fill>
        <patternFill>
          <bgColor rgb="FF161D2E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15803D"/>
      <rgbColor rgb="FF0B0F19"/>
      <rgbColor rgb="FF808000"/>
      <rgbColor rgb="FF800080"/>
      <rgbColor rgb="FF14532D"/>
      <rgbColor rgb="FF86EFAC"/>
      <rgbColor rgb="FF808080"/>
      <rgbColor rgb="FF9999FF"/>
      <rgbColor rgb="FF993366"/>
      <rgbColor rgb="FFFFF1D6"/>
      <rgbColor rgb="FFDCFCE7"/>
      <rgbColor rgb="FF660066"/>
      <rgbColor rgb="FFF87171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2E8F0"/>
      <rgbColor rgb="FFF8FAFC"/>
      <rgbColor rgb="FFBFDBFE"/>
      <rgbColor rgb="FFFCA5A5"/>
      <rgbColor rgb="FFEEF4FF"/>
      <rgbColor rgb="FFF1F5F9"/>
      <rgbColor rgb="FF2563EB"/>
      <rgbColor rgb="FF22D3EE"/>
      <rgbColor rgb="FF99CC00"/>
      <rgbColor rgb="FFFFB547"/>
      <rgbColor rgb="FFFF9900"/>
      <rgbColor rgb="FFD97706"/>
      <rgbColor rgb="FF64748B"/>
      <rgbColor rgb="FF94A3B8"/>
      <rgbColor rgb="FF22304A"/>
      <rgbColor rgb="FF339966"/>
      <rgbColor rgb="FF161D2E"/>
      <rgbColor rgb="FF4A3A17"/>
      <rgbColor rgb="FF993300"/>
      <rgbColor rgb="FF993366"/>
      <rgbColor rgb="FF1E3A8A"/>
      <rgbColor rgb="FF2632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axislabs.ir/free/Vazirmatn.ttf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AN36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9" topLeftCell="K10" activePane="bottomLeft" state="frozen"/>
      <selection pane="topLeft" activeCell="A1" activeCellId="0" sqref="A1"/>
      <selection pane="bottomLeft" activeCell="A1" activeCellId="0" sqref="A1"/>
    </sheetView>
  </sheetViews>
  <sheetFormatPr defaultColWidth="8.671875" defaultRowHeight="15" zeroHeight="false" outlineLevelRow="0" outlineLevelCol="1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8" min="7" style="0" width="10"/>
    <col collapsed="false" customWidth="true" hidden="false" outlineLevel="0" max="9" min="9" style="0" width="12"/>
    <col collapsed="false" customWidth="true" hidden="false" outlineLevel="0" max="10" min="10" style="0" width="2"/>
    <col collapsed="false" customWidth="true" hidden="false" outlineLevel="0" max="36" min="11" style="0" width="4.4"/>
    <col collapsed="false" customWidth="true" hidden="true" outlineLevel="1" max="40" min="38" style="0" width="13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/>
      <c r="AM1" s="2"/>
      <c r="AN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2"/>
      <c r="AM2" s="2"/>
      <c r="AN2" s="2"/>
    </row>
    <row r="3" customFormat="false" ht="15" hidden="tru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5" t="n">
        <f aca="false">$AM$5</f>
        <v>46226</v>
      </c>
      <c r="L3" s="4" t="n">
        <f aca="false">K3+7</f>
        <v>46233</v>
      </c>
      <c r="M3" s="4" t="n">
        <f aca="false">L3+7</f>
        <v>46240</v>
      </c>
      <c r="N3" s="4" t="n">
        <f aca="false">M3+7</f>
        <v>46247</v>
      </c>
      <c r="O3" s="4" t="n">
        <f aca="false">N3+7</f>
        <v>46254</v>
      </c>
      <c r="P3" s="4" t="n">
        <f aca="false">O3+7</f>
        <v>46261</v>
      </c>
      <c r="Q3" s="4" t="n">
        <f aca="false">P3+7</f>
        <v>46268</v>
      </c>
      <c r="R3" s="4" t="n">
        <f aca="false">Q3+7</f>
        <v>46275</v>
      </c>
      <c r="S3" s="4" t="n">
        <f aca="false">R3+7</f>
        <v>46282</v>
      </c>
      <c r="T3" s="4" t="n">
        <f aca="false">S3+7</f>
        <v>46289</v>
      </c>
      <c r="U3" s="4" t="n">
        <f aca="false">T3+7</f>
        <v>46296</v>
      </c>
      <c r="V3" s="4" t="n">
        <f aca="false">U3+7</f>
        <v>46303</v>
      </c>
      <c r="W3" s="4" t="n">
        <f aca="false">V3+7</f>
        <v>46310</v>
      </c>
      <c r="X3" s="4" t="n">
        <f aca="false">W3+7</f>
        <v>46317</v>
      </c>
      <c r="Y3" s="4" t="n">
        <f aca="false">X3+7</f>
        <v>46324</v>
      </c>
      <c r="Z3" s="4" t="n">
        <f aca="false">Y3+7</f>
        <v>46331</v>
      </c>
      <c r="AA3" s="4" t="n">
        <f aca="false">Z3+7</f>
        <v>46338</v>
      </c>
      <c r="AB3" s="4" t="n">
        <f aca="false">AA3+7</f>
        <v>46345</v>
      </c>
      <c r="AC3" s="4" t="n">
        <f aca="false">AB3+7</f>
        <v>46352</v>
      </c>
      <c r="AD3" s="4" t="n">
        <f aca="false">AC3+7</f>
        <v>46359</v>
      </c>
      <c r="AE3" s="4" t="n">
        <f aca="false">AD3+7</f>
        <v>46366</v>
      </c>
      <c r="AF3" s="4" t="n">
        <f aca="false">AE3+7</f>
        <v>46373</v>
      </c>
      <c r="AG3" s="4" t="n">
        <f aca="false">AF3+7</f>
        <v>46380</v>
      </c>
      <c r="AH3" s="4" t="n">
        <f aca="false">AG3+7</f>
        <v>46387</v>
      </c>
      <c r="AI3" s="4" t="n">
        <f aca="false">AH3+7</f>
        <v>46394</v>
      </c>
      <c r="AJ3" s="4" t="n">
        <f aca="false">AI3+7</f>
        <v>46401</v>
      </c>
      <c r="AK3" s="4"/>
      <c r="AL3" s="2"/>
      <c r="AM3" s="2"/>
      <c r="AN3" s="2"/>
    </row>
    <row r="4" customFormat="false" ht="24" hidden="false" customHeight="true" outlineLevel="0" collapsed="false">
      <c r="A4" s="4"/>
      <c r="B4" s="6" t="s">
        <v>2</v>
      </c>
      <c r="C4" s="7" t="s">
        <v>3</v>
      </c>
      <c r="D4" s="7"/>
      <c r="E4" s="4"/>
      <c r="F4" s="8" t="s">
        <v>4</v>
      </c>
      <c r="G4" s="8"/>
      <c r="H4" s="9" t="s">
        <v>5</v>
      </c>
      <c r="I4" s="9"/>
      <c r="J4" s="4"/>
      <c r="K4" s="10" t="s">
        <v>6</v>
      </c>
      <c r="L4" s="10"/>
      <c r="M4" s="10"/>
      <c r="N4" s="10"/>
      <c r="O4" s="10"/>
      <c r="P4" s="10"/>
      <c r="Q4" s="10"/>
      <c r="R4" s="10"/>
      <c r="S4" s="4"/>
      <c r="T4" s="10" t="s">
        <v>7</v>
      </c>
      <c r="U4" s="10"/>
      <c r="V4" s="10"/>
      <c r="W4" s="10"/>
      <c r="X4" s="10"/>
      <c r="Y4" s="10"/>
      <c r="Z4" s="10"/>
      <c r="AA4" s="10"/>
      <c r="AB4" s="4"/>
      <c r="AC4" s="10" t="s">
        <v>8</v>
      </c>
      <c r="AD4" s="10"/>
      <c r="AE4" s="10"/>
      <c r="AF4" s="10"/>
      <c r="AG4" s="10"/>
      <c r="AH4" s="10"/>
      <c r="AI4" s="10"/>
      <c r="AJ4" s="10"/>
      <c r="AK4" s="4"/>
      <c r="AL4" s="2"/>
      <c r="AM4" s="2"/>
      <c r="AN4" s="2"/>
    </row>
    <row r="5" customFormat="false" ht="24" hidden="false" customHeight="true" outlineLevel="0" collapsed="false">
      <c r="A5" s="4"/>
      <c r="B5" s="6" t="s">
        <v>9</v>
      </c>
      <c r="C5" s="7" t="s">
        <v>10</v>
      </c>
      <c r="D5" s="11" t="str">
        <f aca="false">IF(AND(C5&lt;&gt;"",AM5=""),"تاریخ نامعتبر","")</f>
        <v/>
      </c>
      <c r="E5" s="4"/>
      <c r="F5" s="4"/>
      <c r="G5" s="4"/>
      <c r="H5" s="4"/>
      <c r="I5" s="4"/>
      <c r="J5" s="4"/>
      <c r="K5" s="12" t="n">
        <f aca="false">IFERROR(SUMPRODUCT(E10:E29,G10:G29)/SUM(E10:E29),0)</f>
        <v>0.357007575757576</v>
      </c>
      <c r="L5" s="12"/>
      <c r="M5" s="12"/>
      <c r="N5" s="12"/>
      <c r="O5" s="12"/>
      <c r="P5" s="12"/>
      <c r="Q5" s="12"/>
      <c r="R5" s="12"/>
      <c r="S5" s="4"/>
      <c r="T5" s="12" t="n">
        <f aca="false">IFERROR(SUMPRODUCT(E10:E29,H10:H29)/SUM(E10:E29),0)</f>
        <v>0.371212121212121</v>
      </c>
      <c r="U5" s="12"/>
      <c r="V5" s="12"/>
      <c r="W5" s="12"/>
      <c r="X5" s="12"/>
      <c r="Y5" s="12"/>
      <c r="Z5" s="12"/>
      <c r="AA5" s="12"/>
      <c r="AB5" s="4"/>
      <c r="AC5" s="13" t="n">
        <f aca="false">COUNTIF(I10:I29,"عقب")</f>
        <v>1</v>
      </c>
      <c r="AD5" s="13"/>
      <c r="AE5" s="13"/>
      <c r="AF5" s="13"/>
      <c r="AG5" s="13"/>
      <c r="AH5" s="13"/>
      <c r="AI5" s="13"/>
      <c r="AJ5" s="13"/>
      <c r="AK5" s="4"/>
      <c r="AL5" s="2" t="str">
        <f aca="false">IF(ISNUMBER(C5),"",SUBSTITUTE(SUBSTITUTE(SUBSTITUTE(SUBSTITUTE(SUBSTITUTE(SUBSTITUTE(SUBSTITUTE(SUBSTITUTE(SUBSTITUTE(SUBSTITUTE(SUBSTITUTE(SUBSTITUTE(TRIM(C5&amp;""),"۰","0"),"۱","1"),"۲","2"),"۳","3"),"۴","4"),"۵","5"),"۶","6"),"۷","7"),"۸","8"),"۹","9"),"-","/"),".","/"))</f>
        <v>1405/05/01</v>
      </c>
      <c r="AM5" s="2" t="n">
        <f aca="false">IF(C5="","",IF(ISNUMBER(C5),C5,IFERROR(IF(VALUE(LEFT(AL5,FIND("/",AL5)-1))&gt;1700,DATE(VALUE(LEFT(AL5,FIND("/",AL5)-1)),VALUE(LEFT(MID(AL5,FIND("/",AL5)+1,20),FIND("/",MID(AL5,FIND("/",AL5)+1,20))-1)),VALUE(MID(MID(AL5,FIND("/",AL5)+1,20),FIND("/",MID(AL5,FIND("/",AL5)+1,20))+1,20))),INDEX(cal!$B$2:$B$52,MATCH(VALUE(LEFT(AL5,FIND("/",AL5)-1)),cal!$A$2:$A$52,0))+IF(VALUE(LEFT(MID(AL5,FIND("/",AL5)+1,20),FIND("/",MID(AL5,FIND("/",AL5)+1,20))-1))&lt;=6,(VALUE(LEFT(MID(AL5,FIND("/",AL5)+1,20),FIND("/",MID(AL5,FIND("/",AL5)+1,20))-1))-1)*31,186+(VALUE(LEFT(MID(AL5,FIND("/",AL5)+1,20),FIND("/",MID(AL5,FIND("/",AL5)+1,20))-1))-7)*30)+VALUE(MID(MID(AL5,FIND("/",AL5)+1,20),FIND("/",MID(AL5,FIND("/",AL5)+1,20))+1,20))-1),"")))</f>
        <v>46226</v>
      </c>
      <c r="AN5" s="2"/>
    </row>
    <row r="6" customFormat="false" ht="24" hidden="false" customHeight="true" outlineLevel="0" collapsed="false">
      <c r="A6" s="4"/>
      <c r="B6" s="6" t="s">
        <v>11</v>
      </c>
      <c r="C6" s="7" t="s">
        <v>12</v>
      </c>
      <c r="D6" s="14" t="str">
        <f aca="false">IF(AM6="","",IFERROR(INDEX(cal!$A$2:$A$52,MATCH(AM6,cal!$B$2:$B$52,1))&amp;"/"&amp;TEXT(IF((AM6-INDEX(cal!$B$2:$B$52,MATCH(AM6,cal!$B$2:$B$52,1)))&lt;186,INT((AM6-INDEX(cal!$B$2:$B$52,MATCH(AM6,cal!$B$2:$B$52,1)))/31)+1,INT(((AM6-INDEX(cal!$B$2:$B$52,MATCH(AM6,cal!$B$2:$B$52,1)))-186)/30)+7),"00")&amp;"/"&amp;TEXT(IF((AM6-INDEX(cal!$B$2:$B$52,MATCH(AM6,cal!$B$2:$B$52,1)))&lt;186,MOD((AM6-INDEX(cal!$B$2:$B$52,MATCH(AM6,cal!$B$2:$B$52,1))),31)+1,MOD((AM6-INDEX(cal!$B$2:$B$52,MATCH(AM6,cal!$B$2:$B$52,1)))-186,30)+1),"00"),""))</f>
        <v>1405/07/17</v>
      </c>
      <c r="E6" s="4"/>
      <c r="F6" s="4"/>
      <c r="G6" s="4"/>
      <c r="H6" s="4"/>
      <c r="I6" s="4"/>
      <c r="J6" s="4"/>
      <c r="K6" s="12"/>
      <c r="L6" s="12"/>
      <c r="M6" s="12"/>
      <c r="N6" s="12"/>
      <c r="O6" s="12"/>
      <c r="P6" s="12"/>
      <c r="Q6" s="12"/>
      <c r="R6" s="12"/>
      <c r="S6" s="4"/>
      <c r="T6" s="12"/>
      <c r="U6" s="12"/>
      <c r="V6" s="12"/>
      <c r="W6" s="12"/>
      <c r="X6" s="12"/>
      <c r="Y6" s="12"/>
      <c r="Z6" s="12"/>
      <c r="AA6" s="12"/>
      <c r="AB6" s="4"/>
      <c r="AC6" s="13"/>
      <c r="AD6" s="13"/>
      <c r="AE6" s="13"/>
      <c r="AF6" s="13"/>
      <c r="AG6" s="13"/>
      <c r="AH6" s="13"/>
      <c r="AI6" s="13"/>
      <c r="AJ6" s="13"/>
      <c r="AK6" s="4"/>
      <c r="AL6" s="2" t="str">
        <f aca="false">IF(ISNUMBER(C6),"",SUBSTITUTE(SUBSTITUTE(SUBSTITUTE(SUBSTITUTE(SUBSTITUTE(SUBSTITUTE(SUBSTITUTE(SUBSTITUTE(SUBSTITUTE(SUBSTITUTE(SUBSTITUTE(SUBSTITUTE(TRIM(C6&amp;""),"۰","0"),"۱","1"),"۲","2"),"۳","3"),"۴","4"),"۵","5"),"۶","6"),"۷","7"),"۸","8"),"۹","9"),"-","/"),".","/"))</f>
        <v>امروز</v>
      </c>
      <c r="AM6" s="2" t="n">
        <f aca="true">IF(OR(C6="",C6="امروز"),TODAY(),IF(C6="","",IF(ISNUMBER(C6),C6,IFERROR(IF(VALUE(LEFT(AL6,FIND("/",AL6)-1))&gt;1700,DATE(VALUE(LEFT(AL6,FIND("/",AL6)-1)),VALUE(LEFT(MID(AL6,FIND("/",AL6)+1,20),FIND("/",MID(AL6,FIND("/",AL6)+1,20))-1)),VALUE(MID(MID(AL6,FIND("/",AL6)+1,20),FIND("/",MID(AL6,FIND("/",AL6)+1,20))+1,20))),INDEX(cal!$B$2:$B$52,MATCH(VALUE(LEFT(AL6,FIND("/",AL6)-1)),cal!$A$2:$A$52,0))+IF(VALUE(LEFT(MID(AL6,FIND("/",AL6)+1,20),FIND("/",MID(AL6,FIND("/",AL6)+1,20))-1))&lt;=6,(VALUE(LEFT(MID(AL6,FIND("/",AL6)+1,20),FIND("/",MID(AL6,FIND("/",AL6)+1,20))-1))-1)*31,186+(VALUE(LEFT(MID(AL6,FIND("/",AL6)+1,20),FIND("/",MID(AL6,FIND("/",AL6)+1,20))-1))-7)*30)+VALUE(MID(MID(AL6,FIND("/",AL6)+1,20),FIND("/",MID(AL6,FIND("/",AL6)+1,20))+1,20))-1),""))))</f>
        <v>46304</v>
      </c>
      <c r="AN6" s="2"/>
    </row>
    <row r="7" customFormat="false" ht="13.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15" t="str">
        <f aca="false">IF(AND($AM$6&gt;=K$3,$AM$6&lt;K$3+7),"امروز","")</f>
        <v/>
      </c>
      <c r="L7" s="15" t="str">
        <f aca="false">IF(AND($AM$6&gt;=L$3,$AM$6&lt;L$3+7),"امروز","")</f>
        <v/>
      </c>
      <c r="M7" s="15" t="str">
        <f aca="false">IF(AND($AM$6&gt;=M$3,$AM$6&lt;M$3+7),"امروز","")</f>
        <v/>
      </c>
      <c r="N7" s="15" t="str">
        <f aca="false">IF(AND($AM$6&gt;=N$3,$AM$6&lt;N$3+7),"امروز","")</f>
        <v/>
      </c>
      <c r="O7" s="15" t="str">
        <f aca="false">IF(AND($AM$6&gt;=O$3,$AM$6&lt;O$3+7),"امروز","")</f>
        <v/>
      </c>
      <c r="P7" s="15" t="str">
        <f aca="false">IF(AND($AM$6&gt;=P$3,$AM$6&lt;P$3+7),"امروز","")</f>
        <v/>
      </c>
      <c r="Q7" s="15" t="str">
        <f aca="false">IF(AND($AM$6&gt;=Q$3,$AM$6&lt;Q$3+7),"امروز","")</f>
        <v/>
      </c>
      <c r="R7" s="15" t="str">
        <f aca="false">IF(AND($AM$6&gt;=R$3,$AM$6&lt;R$3+7),"امروز","")</f>
        <v/>
      </c>
      <c r="S7" s="15" t="str">
        <f aca="false">IF(AND($AM$6&gt;=S$3,$AM$6&lt;S$3+7),"امروز","")</f>
        <v/>
      </c>
      <c r="T7" s="15" t="str">
        <f aca="false">IF(AND($AM$6&gt;=T$3,$AM$6&lt;T$3+7),"امروز","")</f>
        <v/>
      </c>
      <c r="U7" s="15" t="str">
        <f aca="false">IF(AND($AM$6&gt;=U$3,$AM$6&lt;U$3+7),"امروز","")</f>
        <v/>
      </c>
      <c r="V7" s="15" t="str">
        <f aca="false">IF(AND($AM$6&gt;=V$3,$AM$6&lt;V$3+7),"امروز","")</f>
        <v>امروز</v>
      </c>
      <c r="W7" s="15" t="str">
        <f aca="false">IF(AND($AM$6&gt;=W$3,$AM$6&lt;W$3+7),"امروز","")</f>
        <v/>
      </c>
      <c r="X7" s="15" t="str">
        <f aca="false">IF(AND($AM$6&gt;=X$3,$AM$6&lt;X$3+7),"امروز","")</f>
        <v/>
      </c>
      <c r="Y7" s="15" t="str">
        <f aca="false">IF(AND($AM$6&gt;=Y$3,$AM$6&lt;Y$3+7),"امروز","")</f>
        <v/>
      </c>
      <c r="Z7" s="15" t="str">
        <f aca="false">IF(AND($AM$6&gt;=Z$3,$AM$6&lt;Z$3+7),"امروز","")</f>
        <v/>
      </c>
      <c r="AA7" s="15" t="str">
        <f aca="false">IF(AND($AM$6&gt;=AA$3,$AM$6&lt;AA$3+7),"امروز","")</f>
        <v/>
      </c>
      <c r="AB7" s="15" t="str">
        <f aca="false">IF(AND($AM$6&gt;=AB$3,$AM$6&lt;AB$3+7),"امروز","")</f>
        <v/>
      </c>
      <c r="AC7" s="15" t="str">
        <f aca="false">IF(AND($AM$6&gt;=AC$3,$AM$6&lt;AC$3+7),"امروز","")</f>
        <v/>
      </c>
      <c r="AD7" s="15" t="str">
        <f aca="false">IF(AND($AM$6&gt;=AD$3,$AM$6&lt;AD$3+7),"امروز","")</f>
        <v/>
      </c>
      <c r="AE7" s="15" t="str">
        <f aca="false">IF(AND($AM$6&gt;=AE$3,$AM$6&lt;AE$3+7),"امروز","")</f>
        <v/>
      </c>
      <c r="AF7" s="15" t="str">
        <f aca="false">IF(AND($AM$6&gt;=AF$3,$AM$6&lt;AF$3+7),"امروز","")</f>
        <v/>
      </c>
      <c r="AG7" s="15" t="str">
        <f aca="false">IF(AND($AM$6&gt;=AG$3,$AM$6&lt;AG$3+7),"امروز","")</f>
        <v/>
      </c>
      <c r="AH7" s="15" t="str">
        <f aca="false">IF(AND($AM$6&gt;=AH$3,$AM$6&lt;AH$3+7),"امروز","")</f>
        <v/>
      </c>
      <c r="AI7" s="15" t="str">
        <f aca="false">IF(AND($AM$6&gt;=AI$3,$AM$6&lt;AI$3+7),"امروز","")</f>
        <v/>
      </c>
      <c r="AJ7" s="15" t="str">
        <f aca="false">IF(AND($AM$6&gt;=AJ$3,$AM$6&lt;AJ$3+7),"امروز","")</f>
        <v/>
      </c>
      <c r="AK7" s="4"/>
      <c r="AL7" s="2"/>
      <c r="AM7" s="2"/>
      <c r="AN7" s="2"/>
    </row>
    <row r="8" customFormat="false" ht="21.75" hidden="false" customHeight="true" outlineLevel="0" collapsed="false">
      <c r="A8" s="16" t="s">
        <v>13</v>
      </c>
      <c r="B8" s="16"/>
      <c r="C8" s="16"/>
      <c r="D8" s="16"/>
      <c r="E8" s="16"/>
      <c r="F8" s="16"/>
      <c r="G8" s="16"/>
      <c r="H8" s="16"/>
      <c r="I8" s="16"/>
      <c r="J8" s="4"/>
      <c r="K8" s="17" t="str">
        <f aca="false">IF(K$3="","",IFERROR(IF(TRUE(),CHOOSE(IF((K$3-INDEX(cal!$B$2:$B$52,MATCH(K$3,cal!$B$2:$B$52,1)))&lt;186,INT((K$3-INDEX(cal!$B$2:$B$52,MATCH(K$3,cal!$B$2:$B$52,1)))/31)+1,INT(((K$3-INDEX(cal!$B$2:$B$52,MATCH(K$3,cal!$B$2:$B$52,1)))-186)/30)+7),"فروردین","اردیبهشت","خرداد","تیر","مرداد","شهریور","مهر","آبان","آذر","دی","بهمن","اسفند"),""),""))</f>
        <v>مرداد</v>
      </c>
      <c r="L8" s="17" t="str">
        <f aca="false">IF(L$3="","",IFERROR(IF(IF((L$3-INDEX(cal!$B$2:$B$52,MATCH(L$3,cal!$B$2:$B$52,1)))&lt;186,INT((L$3-INDEX(cal!$B$2:$B$52,MATCH(L$3,cal!$B$2:$B$52,1)))/31)+1,INT(((L$3-INDEX(cal!$B$2:$B$52,MATCH(L$3,cal!$B$2:$B$52,1)))-186)/30)+7)&lt;&gt;IF((K$3-INDEX(cal!$B$2:$B$52,MATCH(K$3,cal!$B$2:$B$52,1)))&lt;186,INT((K$3-INDEX(cal!$B$2:$B$52,MATCH(K$3,cal!$B$2:$B$52,1)))/31)+1,INT(((K$3-INDEX(cal!$B$2:$B$52,MATCH(K$3,cal!$B$2:$B$52,1)))-186)/30)+7),CHOOSE(IF((L$3-INDEX(cal!$B$2:$B$52,MATCH(L$3,cal!$B$2:$B$52,1)))&lt;186,INT((L$3-INDEX(cal!$B$2:$B$52,MATCH(L$3,cal!$B$2:$B$52,1)))/31)+1,INT(((L$3-INDEX(cal!$B$2:$B$52,MATCH(L$3,cal!$B$2:$B$52,1)))-186)/30)+7),"فروردین","اردیبهشت","خرداد","تیر","مرداد","شهریور","مهر","آبان","آذر","دی","بهمن","اسفند"),""),""))</f>
        <v/>
      </c>
      <c r="M8" s="17" t="str">
        <f aca="false">IF(M$3="","",IFERROR(IF(IF((M$3-INDEX(cal!$B$2:$B$52,MATCH(M$3,cal!$B$2:$B$52,1)))&lt;186,INT((M$3-INDEX(cal!$B$2:$B$52,MATCH(M$3,cal!$B$2:$B$52,1)))/31)+1,INT(((M$3-INDEX(cal!$B$2:$B$52,MATCH(M$3,cal!$B$2:$B$52,1)))-186)/30)+7)&lt;&gt;IF((L$3-INDEX(cal!$B$2:$B$52,MATCH(L$3,cal!$B$2:$B$52,1)))&lt;186,INT((L$3-INDEX(cal!$B$2:$B$52,MATCH(L$3,cal!$B$2:$B$52,1)))/31)+1,INT(((L$3-INDEX(cal!$B$2:$B$52,MATCH(L$3,cal!$B$2:$B$52,1)))-186)/30)+7),CHOOSE(IF((M$3-INDEX(cal!$B$2:$B$52,MATCH(M$3,cal!$B$2:$B$52,1)))&lt;186,INT((M$3-INDEX(cal!$B$2:$B$52,MATCH(M$3,cal!$B$2:$B$52,1)))/31)+1,INT(((M$3-INDEX(cal!$B$2:$B$52,MATCH(M$3,cal!$B$2:$B$52,1)))-186)/30)+7),"فروردین","اردیبهشت","خرداد","تیر","مرداد","شهریور","مهر","آبان","آذر","دی","بهمن","اسفند"),""),""))</f>
        <v/>
      </c>
      <c r="N8" s="17" t="str">
        <f aca="false">IF(N$3="","",IFERROR(IF(IF((N$3-INDEX(cal!$B$2:$B$52,MATCH(N$3,cal!$B$2:$B$52,1)))&lt;186,INT((N$3-INDEX(cal!$B$2:$B$52,MATCH(N$3,cal!$B$2:$B$52,1)))/31)+1,INT(((N$3-INDEX(cal!$B$2:$B$52,MATCH(N$3,cal!$B$2:$B$52,1)))-186)/30)+7)&lt;&gt;IF((M$3-INDEX(cal!$B$2:$B$52,MATCH(M$3,cal!$B$2:$B$52,1)))&lt;186,INT((M$3-INDEX(cal!$B$2:$B$52,MATCH(M$3,cal!$B$2:$B$52,1)))/31)+1,INT(((M$3-INDEX(cal!$B$2:$B$52,MATCH(M$3,cal!$B$2:$B$52,1)))-186)/30)+7),CHOOSE(IF((N$3-INDEX(cal!$B$2:$B$52,MATCH(N$3,cal!$B$2:$B$52,1)))&lt;186,INT((N$3-INDEX(cal!$B$2:$B$52,MATCH(N$3,cal!$B$2:$B$52,1)))/31)+1,INT(((N$3-INDEX(cal!$B$2:$B$52,MATCH(N$3,cal!$B$2:$B$52,1)))-186)/30)+7),"فروردین","اردیبهشت","خرداد","تیر","مرداد","شهریور","مهر","آبان","آذر","دی","بهمن","اسفند"),""),""))</f>
        <v/>
      </c>
      <c r="O8" s="17" t="str">
        <f aca="false">IF(O$3="","",IFERROR(IF(IF((O$3-INDEX(cal!$B$2:$B$52,MATCH(O$3,cal!$B$2:$B$52,1)))&lt;186,INT((O$3-INDEX(cal!$B$2:$B$52,MATCH(O$3,cal!$B$2:$B$52,1)))/31)+1,INT(((O$3-INDEX(cal!$B$2:$B$52,MATCH(O$3,cal!$B$2:$B$52,1)))-186)/30)+7)&lt;&gt;IF((N$3-INDEX(cal!$B$2:$B$52,MATCH(N$3,cal!$B$2:$B$52,1)))&lt;186,INT((N$3-INDEX(cal!$B$2:$B$52,MATCH(N$3,cal!$B$2:$B$52,1)))/31)+1,INT(((N$3-INDEX(cal!$B$2:$B$52,MATCH(N$3,cal!$B$2:$B$52,1)))-186)/30)+7),CHOOSE(IF((O$3-INDEX(cal!$B$2:$B$52,MATCH(O$3,cal!$B$2:$B$52,1)))&lt;186,INT((O$3-INDEX(cal!$B$2:$B$52,MATCH(O$3,cal!$B$2:$B$52,1)))/31)+1,INT(((O$3-INDEX(cal!$B$2:$B$52,MATCH(O$3,cal!$B$2:$B$52,1)))-186)/30)+7),"فروردین","اردیبهشت","خرداد","تیر","مرداد","شهریور","مهر","آبان","آذر","دی","بهمن","اسفند"),""),""))</f>
        <v/>
      </c>
      <c r="P8" s="17" t="str">
        <f aca="false">IF(P$3="","",IFERROR(IF(IF((P$3-INDEX(cal!$B$2:$B$52,MATCH(P$3,cal!$B$2:$B$52,1)))&lt;186,INT((P$3-INDEX(cal!$B$2:$B$52,MATCH(P$3,cal!$B$2:$B$52,1)))/31)+1,INT(((P$3-INDEX(cal!$B$2:$B$52,MATCH(P$3,cal!$B$2:$B$52,1)))-186)/30)+7)&lt;&gt;IF((O$3-INDEX(cal!$B$2:$B$52,MATCH(O$3,cal!$B$2:$B$52,1)))&lt;186,INT((O$3-INDEX(cal!$B$2:$B$52,MATCH(O$3,cal!$B$2:$B$52,1)))/31)+1,INT(((O$3-INDEX(cal!$B$2:$B$52,MATCH(O$3,cal!$B$2:$B$52,1)))-186)/30)+7),CHOOSE(IF((P$3-INDEX(cal!$B$2:$B$52,MATCH(P$3,cal!$B$2:$B$52,1)))&lt;186,INT((P$3-INDEX(cal!$B$2:$B$52,MATCH(P$3,cal!$B$2:$B$52,1)))/31)+1,INT(((P$3-INDEX(cal!$B$2:$B$52,MATCH(P$3,cal!$B$2:$B$52,1)))-186)/30)+7),"فروردین","اردیبهشت","خرداد","تیر","مرداد","شهریور","مهر","آبان","آذر","دی","بهمن","اسفند"),""),""))</f>
        <v>شهریور</v>
      </c>
      <c r="Q8" s="17" t="str">
        <f aca="false">IF(Q$3="","",IFERROR(IF(IF((Q$3-INDEX(cal!$B$2:$B$52,MATCH(Q$3,cal!$B$2:$B$52,1)))&lt;186,INT((Q$3-INDEX(cal!$B$2:$B$52,MATCH(Q$3,cal!$B$2:$B$52,1)))/31)+1,INT(((Q$3-INDEX(cal!$B$2:$B$52,MATCH(Q$3,cal!$B$2:$B$52,1)))-186)/30)+7)&lt;&gt;IF((P$3-INDEX(cal!$B$2:$B$52,MATCH(P$3,cal!$B$2:$B$52,1)))&lt;186,INT((P$3-INDEX(cal!$B$2:$B$52,MATCH(P$3,cal!$B$2:$B$52,1)))/31)+1,INT(((P$3-INDEX(cal!$B$2:$B$52,MATCH(P$3,cal!$B$2:$B$52,1)))-186)/30)+7),CHOOSE(IF((Q$3-INDEX(cal!$B$2:$B$52,MATCH(Q$3,cal!$B$2:$B$52,1)))&lt;186,INT((Q$3-INDEX(cal!$B$2:$B$52,MATCH(Q$3,cal!$B$2:$B$52,1)))/31)+1,INT(((Q$3-INDEX(cal!$B$2:$B$52,MATCH(Q$3,cal!$B$2:$B$52,1)))-186)/30)+7),"فروردین","اردیبهشت","خرداد","تیر","مرداد","شهریور","مهر","آبان","آذر","دی","بهمن","اسفند"),""),""))</f>
        <v/>
      </c>
      <c r="R8" s="17" t="str">
        <f aca="false">IF(R$3="","",IFERROR(IF(IF((R$3-INDEX(cal!$B$2:$B$52,MATCH(R$3,cal!$B$2:$B$52,1)))&lt;186,INT((R$3-INDEX(cal!$B$2:$B$52,MATCH(R$3,cal!$B$2:$B$52,1)))/31)+1,INT(((R$3-INDEX(cal!$B$2:$B$52,MATCH(R$3,cal!$B$2:$B$52,1)))-186)/30)+7)&lt;&gt;IF((Q$3-INDEX(cal!$B$2:$B$52,MATCH(Q$3,cal!$B$2:$B$52,1)))&lt;186,INT((Q$3-INDEX(cal!$B$2:$B$52,MATCH(Q$3,cal!$B$2:$B$52,1)))/31)+1,INT(((Q$3-INDEX(cal!$B$2:$B$52,MATCH(Q$3,cal!$B$2:$B$52,1)))-186)/30)+7),CHOOSE(IF((R$3-INDEX(cal!$B$2:$B$52,MATCH(R$3,cal!$B$2:$B$52,1)))&lt;186,INT((R$3-INDEX(cal!$B$2:$B$52,MATCH(R$3,cal!$B$2:$B$52,1)))/31)+1,INT(((R$3-INDEX(cal!$B$2:$B$52,MATCH(R$3,cal!$B$2:$B$52,1)))-186)/30)+7),"فروردین","اردیبهشت","خرداد","تیر","مرداد","شهریور","مهر","آبان","آذر","دی","بهمن","اسفند"),""),""))</f>
        <v/>
      </c>
      <c r="S8" s="17" t="str">
        <f aca="false">IF(S$3="","",IFERROR(IF(IF((S$3-INDEX(cal!$B$2:$B$52,MATCH(S$3,cal!$B$2:$B$52,1)))&lt;186,INT((S$3-INDEX(cal!$B$2:$B$52,MATCH(S$3,cal!$B$2:$B$52,1)))/31)+1,INT(((S$3-INDEX(cal!$B$2:$B$52,MATCH(S$3,cal!$B$2:$B$52,1)))-186)/30)+7)&lt;&gt;IF((R$3-INDEX(cal!$B$2:$B$52,MATCH(R$3,cal!$B$2:$B$52,1)))&lt;186,INT((R$3-INDEX(cal!$B$2:$B$52,MATCH(R$3,cal!$B$2:$B$52,1)))/31)+1,INT(((R$3-INDEX(cal!$B$2:$B$52,MATCH(R$3,cal!$B$2:$B$52,1)))-186)/30)+7),CHOOSE(IF((S$3-INDEX(cal!$B$2:$B$52,MATCH(S$3,cal!$B$2:$B$52,1)))&lt;186,INT((S$3-INDEX(cal!$B$2:$B$52,MATCH(S$3,cal!$B$2:$B$52,1)))/31)+1,INT(((S$3-INDEX(cal!$B$2:$B$52,MATCH(S$3,cal!$B$2:$B$52,1)))-186)/30)+7),"فروردین","اردیبهشت","خرداد","تیر","مرداد","شهریور","مهر","آبان","آذر","دی","بهمن","اسفند"),""),""))</f>
        <v/>
      </c>
      <c r="T8" s="17" t="str">
        <f aca="false">IF(T$3="","",IFERROR(IF(IF((T$3-INDEX(cal!$B$2:$B$52,MATCH(T$3,cal!$B$2:$B$52,1)))&lt;186,INT((T$3-INDEX(cal!$B$2:$B$52,MATCH(T$3,cal!$B$2:$B$52,1)))/31)+1,INT(((T$3-INDEX(cal!$B$2:$B$52,MATCH(T$3,cal!$B$2:$B$52,1)))-186)/30)+7)&lt;&gt;IF((S$3-INDEX(cal!$B$2:$B$52,MATCH(S$3,cal!$B$2:$B$52,1)))&lt;186,INT((S$3-INDEX(cal!$B$2:$B$52,MATCH(S$3,cal!$B$2:$B$52,1)))/31)+1,INT(((S$3-INDEX(cal!$B$2:$B$52,MATCH(S$3,cal!$B$2:$B$52,1)))-186)/30)+7),CHOOSE(IF((T$3-INDEX(cal!$B$2:$B$52,MATCH(T$3,cal!$B$2:$B$52,1)))&lt;186,INT((T$3-INDEX(cal!$B$2:$B$52,MATCH(T$3,cal!$B$2:$B$52,1)))/31)+1,INT(((T$3-INDEX(cal!$B$2:$B$52,MATCH(T$3,cal!$B$2:$B$52,1)))-186)/30)+7),"فروردین","اردیبهشت","خرداد","تیر","مرداد","شهریور","مهر","آبان","آذر","دی","بهمن","اسفند"),""),""))</f>
        <v>مهر</v>
      </c>
      <c r="U8" s="17" t="str">
        <f aca="false">IF(U$3="","",IFERROR(IF(IF((U$3-INDEX(cal!$B$2:$B$52,MATCH(U$3,cal!$B$2:$B$52,1)))&lt;186,INT((U$3-INDEX(cal!$B$2:$B$52,MATCH(U$3,cal!$B$2:$B$52,1)))/31)+1,INT(((U$3-INDEX(cal!$B$2:$B$52,MATCH(U$3,cal!$B$2:$B$52,1)))-186)/30)+7)&lt;&gt;IF((T$3-INDEX(cal!$B$2:$B$52,MATCH(T$3,cal!$B$2:$B$52,1)))&lt;186,INT((T$3-INDEX(cal!$B$2:$B$52,MATCH(T$3,cal!$B$2:$B$52,1)))/31)+1,INT(((T$3-INDEX(cal!$B$2:$B$52,MATCH(T$3,cal!$B$2:$B$52,1)))-186)/30)+7),CHOOSE(IF((U$3-INDEX(cal!$B$2:$B$52,MATCH(U$3,cal!$B$2:$B$52,1)))&lt;186,INT((U$3-INDEX(cal!$B$2:$B$52,MATCH(U$3,cal!$B$2:$B$52,1)))/31)+1,INT(((U$3-INDEX(cal!$B$2:$B$52,MATCH(U$3,cal!$B$2:$B$52,1)))-186)/30)+7),"فروردین","اردیبهشت","خرداد","تیر","مرداد","شهریور","مهر","آبان","آذر","دی","بهمن","اسفند"),""),""))</f>
        <v/>
      </c>
      <c r="V8" s="17" t="str">
        <f aca="false">IF(V$3="","",IFERROR(IF(IF((V$3-INDEX(cal!$B$2:$B$52,MATCH(V$3,cal!$B$2:$B$52,1)))&lt;186,INT((V$3-INDEX(cal!$B$2:$B$52,MATCH(V$3,cal!$B$2:$B$52,1)))/31)+1,INT(((V$3-INDEX(cal!$B$2:$B$52,MATCH(V$3,cal!$B$2:$B$52,1)))-186)/30)+7)&lt;&gt;IF((U$3-INDEX(cal!$B$2:$B$52,MATCH(U$3,cal!$B$2:$B$52,1)))&lt;186,INT((U$3-INDEX(cal!$B$2:$B$52,MATCH(U$3,cal!$B$2:$B$52,1)))/31)+1,INT(((U$3-INDEX(cal!$B$2:$B$52,MATCH(U$3,cal!$B$2:$B$52,1)))-186)/30)+7),CHOOSE(IF((V$3-INDEX(cal!$B$2:$B$52,MATCH(V$3,cal!$B$2:$B$52,1)))&lt;186,INT((V$3-INDEX(cal!$B$2:$B$52,MATCH(V$3,cal!$B$2:$B$52,1)))/31)+1,INT(((V$3-INDEX(cal!$B$2:$B$52,MATCH(V$3,cal!$B$2:$B$52,1)))-186)/30)+7),"فروردین","اردیبهشت","خرداد","تیر","مرداد","شهریور","مهر","آبان","آذر","دی","بهمن","اسفند"),""),""))</f>
        <v/>
      </c>
      <c r="W8" s="17" t="str">
        <f aca="false">IF(W$3="","",IFERROR(IF(IF((W$3-INDEX(cal!$B$2:$B$52,MATCH(W$3,cal!$B$2:$B$52,1)))&lt;186,INT((W$3-INDEX(cal!$B$2:$B$52,MATCH(W$3,cal!$B$2:$B$52,1)))/31)+1,INT(((W$3-INDEX(cal!$B$2:$B$52,MATCH(W$3,cal!$B$2:$B$52,1)))-186)/30)+7)&lt;&gt;IF((V$3-INDEX(cal!$B$2:$B$52,MATCH(V$3,cal!$B$2:$B$52,1)))&lt;186,INT((V$3-INDEX(cal!$B$2:$B$52,MATCH(V$3,cal!$B$2:$B$52,1)))/31)+1,INT(((V$3-INDEX(cal!$B$2:$B$52,MATCH(V$3,cal!$B$2:$B$52,1)))-186)/30)+7),CHOOSE(IF((W$3-INDEX(cal!$B$2:$B$52,MATCH(W$3,cal!$B$2:$B$52,1)))&lt;186,INT((W$3-INDEX(cal!$B$2:$B$52,MATCH(W$3,cal!$B$2:$B$52,1)))/31)+1,INT(((W$3-INDEX(cal!$B$2:$B$52,MATCH(W$3,cal!$B$2:$B$52,1)))-186)/30)+7),"فروردین","اردیبهشت","خرداد","تیر","مرداد","شهریور","مهر","آبان","آذر","دی","بهمن","اسفند"),""),""))</f>
        <v/>
      </c>
      <c r="X8" s="17" t="str">
        <f aca="false">IF(X$3="","",IFERROR(IF(IF((X$3-INDEX(cal!$B$2:$B$52,MATCH(X$3,cal!$B$2:$B$52,1)))&lt;186,INT((X$3-INDEX(cal!$B$2:$B$52,MATCH(X$3,cal!$B$2:$B$52,1)))/31)+1,INT(((X$3-INDEX(cal!$B$2:$B$52,MATCH(X$3,cal!$B$2:$B$52,1)))-186)/30)+7)&lt;&gt;IF((W$3-INDEX(cal!$B$2:$B$52,MATCH(W$3,cal!$B$2:$B$52,1)))&lt;186,INT((W$3-INDEX(cal!$B$2:$B$52,MATCH(W$3,cal!$B$2:$B$52,1)))/31)+1,INT(((W$3-INDEX(cal!$B$2:$B$52,MATCH(W$3,cal!$B$2:$B$52,1)))-186)/30)+7),CHOOSE(IF((X$3-INDEX(cal!$B$2:$B$52,MATCH(X$3,cal!$B$2:$B$52,1)))&lt;186,INT((X$3-INDEX(cal!$B$2:$B$52,MATCH(X$3,cal!$B$2:$B$52,1)))/31)+1,INT(((X$3-INDEX(cal!$B$2:$B$52,MATCH(X$3,cal!$B$2:$B$52,1)))-186)/30)+7),"فروردین","اردیبهشت","خرداد","تیر","مرداد","شهریور","مهر","آبان","آذر","دی","بهمن","اسفند"),""),""))</f>
        <v/>
      </c>
      <c r="Y8" s="17" t="str">
        <f aca="false">IF(Y$3="","",IFERROR(IF(IF((Y$3-INDEX(cal!$B$2:$B$52,MATCH(Y$3,cal!$B$2:$B$52,1)))&lt;186,INT((Y$3-INDEX(cal!$B$2:$B$52,MATCH(Y$3,cal!$B$2:$B$52,1)))/31)+1,INT(((Y$3-INDEX(cal!$B$2:$B$52,MATCH(Y$3,cal!$B$2:$B$52,1)))-186)/30)+7)&lt;&gt;IF((X$3-INDEX(cal!$B$2:$B$52,MATCH(X$3,cal!$B$2:$B$52,1)))&lt;186,INT((X$3-INDEX(cal!$B$2:$B$52,MATCH(X$3,cal!$B$2:$B$52,1)))/31)+1,INT(((X$3-INDEX(cal!$B$2:$B$52,MATCH(X$3,cal!$B$2:$B$52,1)))-186)/30)+7),CHOOSE(IF((Y$3-INDEX(cal!$B$2:$B$52,MATCH(Y$3,cal!$B$2:$B$52,1)))&lt;186,INT((Y$3-INDEX(cal!$B$2:$B$52,MATCH(Y$3,cal!$B$2:$B$52,1)))/31)+1,INT(((Y$3-INDEX(cal!$B$2:$B$52,MATCH(Y$3,cal!$B$2:$B$52,1)))-186)/30)+7),"فروردین","اردیبهشت","خرداد","تیر","مرداد","شهریور","مهر","آبان","آذر","دی","بهمن","اسفند"),""),""))</f>
        <v>آبان</v>
      </c>
      <c r="Z8" s="17" t="str">
        <f aca="false">IF(Z$3="","",IFERROR(IF(IF((Z$3-INDEX(cal!$B$2:$B$52,MATCH(Z$3,cal!$B$2:$B$52,1)))&lt;186,INT((Z$3-INDEX(cal!$B$2:$B$52,MATCH(Z$3,cal!$B$2:$B$52,1)))/31)+1,INT(((Z$3-INDEX(cal!$B$2:$B$52,MATCH(Z$3,cal!$B$2:$B$52,1)))-186)/30)+7)&lt;&gt;IF((Y$3-INDEX(cal!$B$2:$B$52,MATCH(Y$3,cal!$B$2:$B$52,1)))&lt;186,INT((Y$3-INDEX(cal!$B$2:$B$52,MATCH(Y$3,cal!$B$2:$B$52,1)))/31)+1,INT(((Y$3-INDEX(cal!$B$2:$B$52,MATCH(Y$3,cal!$B$2:$B$52,1)))-186)/30)+7),CHOOSE(IF((Z$3-INDEX(cal!$B$2:$B$52,MATCH(Z$3,cal!$B$2:$B$52,1)))&lt;186,INT((Z$3-INDEX(cal!$B$2:$B$52,MATCH(Z$3,cal!$B$2:$B$52,1)))/31)+1,INT(((Z$3-INDEX(cal!$B$2:$B$52,MATCH(Z$3,cal!$B$2:$B$52,1)))-186)/30)+7),"فروردین","اردیبهشت","خرداد","تیر","مرداد","شهریور","مهر","آبان","آذر","دی","بهمن","اسفند"),""),""))</f>
        <v/>
      </c>
      <c r="AA8" s="17" t="str">
        <f aca="false">IF(AA$3="","",IFERROR(IF(IF((AA$3-INDEX(cal!$B$2:$B$52,MATCH(AA$3,cal!$B$2:$B$52,1)))&lt;186,INT((AA$3-INDEX(cal!$B$2:$B$52,MATCH(AA$3,cal!$B$2:$B$52,1)))/31)+1,INT(((AA$3-INDEX(cal!$B$2:$B$52,MATCH(AA$3,cal!$B$2:$B$52,1)))-186)/30)+7)&lt;&gt;IF((Z$3-INDEX(cal!$B$2:$B$52,MATCH(Z$3,cal!$B$2:$B$52,1)))&lt;186,INT((Z$3-INDEX(cal!$B$2:$B$52,MATCH(Z$3,cal!$B$2:$B$52,1)))/31)+1,INT(((Z$3-INDEX(cal!$B$2:$B$52,MATCH(Z$3,cal!$B$2:$B$52,1)))-186)/30)+7),CHOOSE(IF((AA$3-INDEX(cal!$B$2:$B$52,MATCH(AA$3,cal!$B$2:$B$52,1)))&lt;186,INT((AA$3-INDEX(cal!$B$2:$B$52,MATCH(AA$3,cal!$B$2:$B$52,1)))/31)+1,INT(((AA$3-INDEX(cal!$B$2:$B$52,MATCH(AA$3,cal!$B$2:$B$52,1)))-186)/30)+7),"فروردین","اردیبهشت","خرداد","تیر","مرداد","شهریور","مهر","آبان","آذر","دی","بهمن","اسفند"),""),""))</f>
        <v/>
      </c>
      <c r="AB8" s="17" t="str">
        <f aca="false">IF(AB$3="","",IFERROR(IF(IF((AB$3-INDEX(cal!$B$2:$B$52,MATCH(AB$3,cal!$B$2:$B$52,1)))&lt;186,INT((AB$3-INDEX(cal!$B$2:$B$52,MATCH(AB$3,cal!$B$2:$B$52,1)))/31)+1,INT(((AB$3-INDEX(cal!$B$2:$B$52,MATCH(AB$3,cal!$B$2:$B$52,1)))-186)/30)+7)&lt;&gt;IF((AA$3-INDEX(cal!$B$2:$B$52,MATCH(AA$3,cal!$B$2:$B$52,1)))&lt;186,INT((AA$3-INDEX(cal!$B$2:$B$52,MATCH(AA$3,cal!$B$2:$B$52,1)))/31)+1,INT(((AA$3-INDEX(cal!$B$2:$B$52,MATCH(AA$3,cal!$B$2:$B$52,1)))-186)/30)+7),CHOOSE(IF((AB$3-INDEX(cal!$B$2:$B$52,MATCH(AB$3,cal!$B$2:$B$52,1)))&lt;186,INT((AB$3-INDEX(cal!$B$2:$B$52,MATCH(AB$3,cal!$B$2:$B$52,1)))/31)+1,INT(((AB$3-INDEX(cal!$B$2:$B$52,MATCH(AB$3,cal!$B$2:$B$52,1)))-186)/30)+7),"فروردین","اردیبهشت","خرداد","تیر","مرداد","شهریور","مهر","آبان","آذر","دی","بهمن","اسفند"),""),""))</f>
        <v/>
      </c>
      <c r="AC8" s="17" t="str">
        <f aca="false">IF(AC$3="","",IFERROR(IF(IF((AC$3-INDEX(cal!$B$2:$B$52,MATCH(AC$3,cal!$B$2:$B$52,1)))&lt;186,INT((AC$3-INDEX(cal!$B$2:$B$52,MATCH(AC$3,cal!$B$2:$B$52,1)))/31)+1,INT(((AC$3-INDEX(cal!$B$2:$B$52,MATCH(AC$3,cal!$B$2:$B$52,1)))-186)/30)+7)&lt;&gt;IF((AB$3-INDEX(cal!$B$2:$B$52,MATCH(AB$3,cal!$B$2:$B$52,1)))&lt;186,INT((AB$3-INDEX(cal!$B$2:$B$52,MATCH(AB$3,cal!$B$2:$B$52,1)))/31)+1,INT(((AB$3-INDEX(cal!$B$2:$B$52,MATCH(AB$3,cal!$B$2:$B$52,1)))-186)/30)+7),CHOOSE(IF((AC$3-INDEX(cal!$B$2:$B$52,MATCH(AC$3,cal!$B$2:$B$52,1)))&lt;186,INT((AC$3-INDEX(cal!$B$2:$B$52,MATCH(AC$3,cal!$B$2:$B$52,1)))/31)+1,INT(((AC$3-INDEX(cal!$B$2:$B$52,MATCH(AC$3,cal!$B$2:$B$52,1)))-186)/30)+7),"فروردین","اردیبهشت","خرداد","تیر","مرداد","شهریور","مهر","آبان","آذر","دی","بهمن","اسفند"),""),""))</f>
        <v>آذر</v>
      </c>
      <c r="AD8" s="17" t="str">
        <f aca="false">IF(AD$3="","",IFERROR(IF(IF((AD$3-INDEX(cal!$B$2:$B$52,MATCH(AD$3,cal!$B$2:$B$52,1)))&lt;186,INT((AD$3-INDEX(cal!$B$2:$B$52,MATCH(AD$3,cal!$B$2:$B$52,1)))/31)+1,INT(((AD$3-INDEX(cal!$B$2:$B$52,MATCH(AD$3,cal!$B$2:$B$52,1)))-186)/30)+7)&lt;&gt;IF((AC$3-INDEX(cal!$B$2:$B$52,MATCH(AC$3,cal!$B$2:$B$52,1)))&lt;186,INT((AC$3-INDEX(cal!$B$2:$B$52,MATCH(AC$3,cal!$B$2:$B$52,1)))/31)+1,INT(((AC$3-INDEX(cal!$B$2:$B$52,MATCH(AC$3,cal!$B$2:$B$52,1)))-186)/30)+7),CHOOSE(IF((AD$3-INDEX(cal!$B$2:$B$52,MATCH(AD$3,cal!$B$2:$B$52,1)))&lt;186,INT((AD$3-INDEX(cal!$B$2:$B$52,MATCH(AD$3,cal!$B$2:$B$52,1)))/31)+1,INT(((AD$3-INDEX(cal!$B$2:$B$52,MATCH(AD$3,cal!$B$2:$B$52,1)))-186)/30)+7),"فروردین","اردیبهشت","خرداد","تیر","مرداد","شهریور","مهر","آبان","آذر","دی","بهمن","اسفند"),""),""))</f>
        <v/>
      </c>
      <c r="AE8" s="17" t="str">
        <f aca="false">IF(AE$3="","",IFERROR(IF(IF((AE$3-INDEX(cal!$B$2:$B$52,MATCH(AE$3,cal!$B$2:$B$52,1)))&lt;186,INT((AE$3-INDEX(cal!$B$2:$B$52,MATCH(AE$3,cal!$B$2:$B$52,1)))/31)+1,INT(((AE$3-INDEX(cal!$B$2:$B$52,MATCH(AE$3,cal!$B$2:$B$52,1)))-186)/30)+7)&lt;&gt;IF((AD$3-INDEX(cal!$B$2:$B$52,MATCH(AD$3,cal!$B$2:$B$52,1)))&lt;186,INT((AD$3-INDEX(cal!$B$2:$B$52,MATCH(AD$3,cal!$B$2:$B$52,1)))/31)+1,INT(((AD$3-INDEX(cal!$B$2:$B$52,MATCH(AD$3,cal!$B$2:$B$52,1)))-186)/30)+7),CHOOSE(IF((AE$3-INDEX(cal!$B$2:$B$52,MATCH(AE$3,cal!$B$2:$B$52,1)))&lt;186,INT((AE$3-INDEX(cal!$B$2:$B$52,MATCH(AE$3,cal!$B$2:$B$52,1)))/31)+1,INT(((AE$3-INDEX(cal!$B$2:$B$52,MATCH(AE$3,cal!$B$2:$B$52,1)))-186)/30)+7),"فروردین","اردیبهشت","خرداد","تیر","مرداد","شهریور","مهر","آبان","آذر","دی","بهمن","اسفند"),""),""))</f>
        <v/>
      </c>
      <c r="AF8" s="17" t="str">
        <f aca="false">IF(AF$3="","",IFERROR(IF(IF((AF$3-INDEX(cal!$B$2:$B$52,MATCH(AF$3,cal!$B$2:$B$52,1)))&lt;186,INT((AF$3-INDEX(cal!$B$2:$B$52,MATCH(AF$3,cal!$B$2:$B$52,1)))/31)+1,INT(((AF$3-INDEX(cal!$B$2:$B$52,MATCH(AF$3,cal!$B$2:$B$52,1)))-186)/30)+7)&lt;&gt;IF((AE$3-INDEX(cal!$B$2:$B$52,MATCH(AE$3,cal!$B$2:$B$52,1)))&lt;186,INT((AE$3-INDEX(cal!$B$2:$B$52,MATCH(AE$3,cal!$B$2:$B$52,1)))/31)+1,INT(((AE$3-INDEX(cal!$B$2:$B$52,MATCH(AE$3,cal!$B$2:$B$52,1)))-186)/30)+7),CHOOSE(IF((AF$3-INDEX(cal!$B$2:$B$52,MATCH(AF$3,cal!$B$2:$B$52,1)))&lt;186,INT((AF$3-INDEX(cal!$B$2:$B$52,MATCH(AF$3,cal!$B$2:$B$52,1)))/31)+1,INT(((AF$3-INDEX(cal!$B$2:$B$52,MATCH(AF$3,cal!$B$2:$B$52,1)))-186)/30)+7),"فروردین","اردیبهشت","خرداد","تیر","مرداد","شهریور","مهر","آبان","آذر","دی","بهمن","اسفند"),""),""))</f>
        <v/>
      </c>
      <c r="AG8" s="17" t="str">
        <f aca="false">IF(AG$3="","",IFERROR(IF(IF((AG$3-INDEX(cal!$B$2:$B$52,MATCH(AG$3,cal!$B$2:$B$52,1)))&lt;186,INT((AG$3-INDEX(cal!$B$2:$B$52,MATCH(AG$3,cal!$B$2:$B$52,1)))/31)+1,INT(((AG$3-INDEX(cal!$B$2:$B$52,MATCH(AG$3,cal!$B$2:$B$52,1)))-186)/30)+7)&lt;&gt;IF((AF$3-INDEX(cal!$B$2:$B$52,MATCH(AF$3,cal!$B$2:$B$52,1)))&lt;186,INT((AF$3-INDEX(cal!$B$2:$B$52,MATCH(AF$3,cal!$B$2:$B$52,1)))/31)+1,INT(((AF$3-INDEX(cal!$B$2:$B$52,MATCH(AF$3,cal!$B$2:$B$52,1)))-186)/30)+7),CHOOSE(IF((AG$3-INDEX(cal!$B$2:$B$52,MATCH(AG$3,cal!$B$2:$B$52,1)))&lt;186,INT((AG$3-INDEX(cal!$B$2:$B$52,MATCH(AG$3,cal!$B$2:$B$52,1)))/31)+1,INT(((AG$3-INDEX(cal!$B$2:$B$52,MATCH(AG$3,cal!$B$2:$B$52,1)))-186)/30)+7),"فروردین","اردیبهشت","خرداد","تیر","مرداد","شهریور","مهر","آبان","آذر","دی","بهمن","اسفند"),""),""))</f>
        <v>دی</v>
      </c>
      <c r="AH8" s="17" t="str">
        <f aca="false">IF(AH$3="","",IFERROR(IF(IF((AH$3-INDEX(cal!$B$2:$B$52,MATCH(AH$3,cal!$B$2:$B$52,1)))&lt;186,INT((AH$3-INDEX(cal!$B$2:$B$52,MATCH(AH$3,cal!$B$2:$B$52,1)))/31)+1,INT(((AH$3-INDEX(cal!$B$2:$B$52,MATCH(AH$3,cal!$B$2:$B$52,1)))-186)/30)+7)&lt;&gt;IF((AG$3-INDEX(cal!$B$2:$B$52,MATCH(AG$3,cal!$B$2:$B$52,1)))&lt;186,INT((AG$3-INDEX(cal!$B$2:$B$52,MATCH(AG$3,cal!$B$2:$B$52,1)))/31)+1,INT(((AG$3-INDEX(cal!$B$2:$B$52,MATCH(AG$3,cal!$B$2:$B$52,1)))-186)/30)+7),CHOOSE(IF((AH$3-INDEX(cal!$B$2:$B$52,MATCH(AH$3,cal!$B$2:$B$52,1)))&lt;186,INT((AH$3-INDEX(cal!$B$2:$B$52,MATCH(AH$3,cal!$B$2:$B$52,1)))/31)+1,INT(((AH$3-INDEX(cal!$B$2:$B$52,MATCH(AH$3,cal!$B$2:$B$52,1)))-186)/30)+7),"فروردین","اردیبهشت","خرداد","تیر","مرداد","شهریور","مهر","آبان","آذر","دی","بهمن","اسفند"),""),""))</f>
        <v/>
      </c>
      <c r="AI8" s="17" t="str">
        <f aca="false">IF(AI$3="","",IFERROR(IF(IF((AI$3-INDEX(cal!$B$2:$B$52,MATCH(AI$3,cal!$B$2:$B$52,1)))&lt;186,INT((AI$3-INDEX(cal!$B$2:$B$52,MATCH(AI$3,cal!$B$2:$B$52,1)))/31)+1,INT(((AI$3-INDEX(cal!$B$2:$B$52,MATCH(AI$3,cal!$B$2:$B$52,1)))-186)/30)+7)&lt;&gt;IF((AH$3-INDEX(cal!$B$2:$B$52,MATCH(AH$3,cal!$B$2:$B$52,1)))&lt;186,INT((AH$3-INDEX(cal!$B$2:$B$52,MATCH(AH$3,cal!$B$2:$B$52,1)))/31)+1,INT(((AH$3-INDEX(cal!$B$2:$B$52,MATCH(AH$3,cal!$B$2:$B$52,1)))-186)/30)+7),CHOOSE(IF((AI$3-INDEX(cal!$B$2:$B$52,MATCH(AI$3,cal!$B$2:$B$52,1)))&lt;186,INT((AI$3-INDEX(cal!$B$2:$B$52,MATCH(AI$3,cal!$B$2:$B$52,1)))/31)+1,INT(((AI$3-INDEX(cal!$B$2:$B$52,MATCH(AI$3,cal!$B$2:$B$52,1)))-186)/30)+7),"فروردین","اردیبهشت","خرداد","تیر","مرداد","شهریور","مهر","آبان","آذر","دی","بهمن","اسفند"),""),""))</f>
        <v/>
      </c>
      <c r="AJ8" s="17" t="str">
        <f aca="false">IF(AJ$3="","",IFERROR(IF(IF((AJ$3-INDEX(cal!$B$2:$B$52,MATCH(AJ$3,cal!$B$2:$B$52,1)))&lt;186,INT((AJ$3-INDEX(cal!$B$2:$B$52,MATCH(AJ$3,cal!$B$2:$B$52,1)))/31)+1,INT(((AJ$3-INDEX(cal!$B$2:$B$52,MATCH(AJ$3,cal!$B$2:$B$52,1)))-186)/30)+7)&lt;&gt;IF((AI$3-INDEX(cal!$B$2:$B$52,MATCH(AI$3,cal!$B$2:$B$52,1)))&lt;186,INT((AI$3-INDEX(cal!$B$2:$B$52,MATCH(AI$3,cal!$B$2:$B$52,1)))/31)+1,INT(((AI$3-INDEX(cal!$B$2:$B$52,MATCH(AI$3,cal!$B$2:$B$52,1)))-186)/30)+7),CHOOSE(IF((AJ$3-INDEX(cal!$B$2:$B$52,MATCH(AJ$3,cal!$B$2:$B$52,1)))&lt;186,INT((AJ$3-INDEX(cal!$B$2:$B$52,MATCH(AJ$3,cal!$B$2:$B$52,1)))/31)+1,INT(((AJ$3-INDEX(cal!$B$2:$B$52,MATCH(AJ$3,cal!$B$2:$B$52,1)))-186)/30)+7),"فروردین","اردیبهشت","خرداد","تیر","مرداد","شهریور","مهر","آبان","آذر","دی","بهمن","اسفند"),""),""))</f>
        <v/>
      </c>
      <c r="AK8" s="4"/>
      <c r="AL8" s="2"/>
      <c r="AM8" s="2"/>
      <c r="AN8" s="2"/>
    </row>
    <row r="9" customFormat="false" ht="24" hidden="false" customHeight="true" outlineLevel="0" collapsed="false">
      <c r="A9" s="18" t="s">
        <v>14</v>
      </c>
      <c r="B9" s="18" t="s">
        <v>15</v>
      </c>
      <c r="C9" s="18" t="s">
        <v>16</v>
      </c>
      <c r="D9" s="18" t="s">
        <v>17</v>
      </c>
      <c r="E9" s="18" t="s">
        <v>18</v>
      </c>
      <c r="F9" s="18" t="s">
        <v>19</v>
      </c>
      <c r="G9" s="18" t="s">
        <v>6</v>
      </c>
      <c r="H9" s="18" t="s">
        <v>7</v>
      </c>
      <c r="I9" s="18" t="s">
        <v>20</v>
      </c>
      <c r="J9" s="4"/>
      <c r="K9" s="19" t="n">
        <f aca="false">IF(K$3="","",IFERROR(IF((K$3-INDEX(cal!$B$2:$B$52,MATCH(K$3,cal!$B$2:$B$52,1)))&lt;186,MOD((K$3-INDEX(cal!$B$2:$B$52,MATCH(K$3,cal!$B$2:$B$52,1))),31)+1,MOD((K$3-INDEX(cal!$B$2:$B$52,MATCH(K$3,cal!$B$2:$B$52,1)))-186,30)+1),""))</f>
        <v>1</v>
      </c>
      <c r="L9" s="19" t="n">
        <f aca="false">IF(L$3="","",IFERROR(IF((L$3-INDEX(cal!$B$2:$B$52,MATCH(L$3,cal!$B$2:$B$52,1)))&lt;186,MOD((L$3-INDEX(cal!$B$2:$B$52,MATCH(L$3,cal!$B$2:$B$52,1))),31)+1,MOD((L$3-INDEX(cal!$B$2:$B$52,MATCH(L$3,cal!$B$2:$B$52,1)))-186,30)+1),""))</f>
        <v>8</v>
      </c>
      <c r="M9" s="19" t="n">
        <f aca="false">IF(M$3="","",IFERROR(IF((M$3-INDEX(cal!$B$2:$B$52,MATCH(M$3,cal!$B$2:$B$52,1)))&lt;186,MOD((M$3-INDEX(cal!$B$2:$B$52,MATCH(M$3,cal!$B$2:$B$52,1))),31)+1,MOD((M$3-INDEX(cal!$B$2:$B$52,MATCH(M$3,cal!$B$2:$B$52,1)))-186,30)+1),""))</f>
        <v>15</v>
      </c>
      <c r="N9" s="19" t="n">
        <f aca="false">IF(N$3="","",IFERROR(IF((N$3-INDEX(cal!$B$2:$B$52,MATCH(N$3,cal!$B$2:$B$52,1)))&lt;186,MOD((N$3-INDEX(cal!$B$2:$B$52,MATCH(N$3,cal!$B$2:$B$52,1))),31)+1,MOD((N$3-INDEX(cal!$B$2:$B$52,MATCH(N$3,cal!$B$2:$B$52,1)))-186,30)+1),""))</f>
        <v>22</v>
      </c>
      <c r="O9" s="19" t="n">
        <f aca="false">IF(O$3="","",IFERROR(IF((O$3-INDEX(cal!$B$2:$B$52,MATCH(O$3,cal!$B$2:$B$52,1)))&lt;186,MOD((O$3-INDEX(cal!$B$2:$B$52,MATCH(O$3,cal!$B$2:$B$52,1))),31)+1,MOD((O$3-INDEX(cal!$B$2:$B$52,MATCH(O$3,cal!$B$2:$B$52,1)))-186,30)+1),""))</f>
        <v>29</v>
      </c>
      <c r="P9" s="19" t="n">
        <f aca="false">IF(P$3="","",IFERROR(IF((P$3-INDEX(cal!$B$2:$B$52,MATCH(P$3,cal!$B$2:$B$52,1)))&lt;186,MOD((P$3-INDEX(cal!$B$2:$B$52,MATCH(P$3,cal!$B$2:$B$52,1))),31)+1,MOD((P$3-INDEX(cal!$B$2:$B$52,MATCH(P$3,cal!$B$2:$B$52,1)))-186,30)+1),""))</f>
        <v>5</v>
      </c>
      <c r="Q9" s="19" t="n">
        <f aca="false">IF(Q$3="","",IFERROR(IF((Q$3-INDEX(cal!$B$2:$B$52,MATCH(Q$3,cal!$B$2:$B$52,1)))&lt;186,MOD((Q$3-INDEX(cal!$B$2:$B$52,MATCH(Q$3,cal!$B$2:$B$52,1))),31)+1,MOD((Q$3-INDEX(cal!$B$2:$B$52,MATCH(Q$3,cal!$B$2:$B$52,1)))-186,30)+1),""))</f>
        <v>12</v>
      </c>
      <c r="R9" s="19" t="n">
        <f aca="false">IF(R$3="","",IFERROR(IF((R$3-INDEX(cal!$B$2:$B$52,MATCH(R$3,cal!$B$2:$B$52,1)))&lt;186,MOD((R$3-INDEX(cal!$B$2:$B$52,MATCH(R$3,cal!$B$2:$B$52,1))),31)+1,MOD((R$3-INDEX(cal!$B$2:$B$52,MATCH(R$3,cal!$B$2:$B$52,1)))-186,30)+1),""))</f>
        <v>19</v>
      </c>
      <c r="S9" s="19" t="n">
        <f aca="false">IF(S$3="","",IFERROR(IF((S$3-INDEX(cal!$B$2:$B$52,MATCH(S$3,cal!$B$2:$B$52,1)))&lt;186,MOD((S$3-INDEX(cal!$B$2:$B$52,MATCH(S$3,cal!$B$2:$B$52,1))),31)+1,MOD((S$3-INDEX(cal!$B$2:$B$52,MATCH(S$3,cal!$B$2:$B$52,1)))-186,30)+1),""))</f>
        <v>26</v>
      </c>
      <c r="T9" s="19" t="n">
        <f aca="false">IF(T$3="","",IFERROR(IF((T$3-INDEX(cal!$B$2:$B$52,MATCH(T$3,cal!$B$2:$B$52,1)))&lt;186,MOD((T$3-INDEX(cal!$B$2:$B$52,MATCH(T$3,cal!$B$2:$B$52,1))),31)+1,MOD((T$3-INDEX(cal!$B$2:$B$52,MATCH(T$3,cal!$B$2:$B$52,1)))-186,30)+1),""))</f>
        <v>2</v>
      </c>
      <c r="U9" s="19" t="n">
        <f aca="false">IF(U$3="","",IFERROR(IF((U$3-INDEX(cal!$B$2:$B$52,MATCH(U$3,cal!$B$2:$B$52,1)))&lt;186,MOD((U$3-INDEX(cal!$B$2:$B$52,MATCH(U$3,cal!$B$2:$B$52,1))),31)+1,MOD((U$3-INDEX(cal!$B$2:$B$52,MATCH(U$3,cal!$B$2:$B$52,1)))-186,30)+1),""))</f>
        <v>9</v>
      </c>
      <c r="V9" s="19" t="n">
        <f aca="false">IF(V$3="","",IFERROR(IF((V$3-INDEX(cal!$B$2:$B$52,MATCH(V$3,cal!$B$2:$B$52,1)))&lt;186,MOD((V$3-INDEX(cal!$B$2:$B$52,MATCH(V$3,cal!$B$2:$B$52,1))),31)+1,MOD((V$3-INDEX(cal!$B$2:$B$52,MATCH(V$3,cal!$B$2:$B$52,1)))-186,30)+1),""))</f>
        <v>16</v>
      </c>
      <c r="W9" s="19" t="n">
        <f aca="false">IF(W$3="","",IFERROR(IF((W$3-INDEX(cal!$B$2:$B$52,MATCH(W$3,cal!$B$2:$B$52,1)))&lt;186,MOD((W$3-INDEX(cal!$B$2:$B$52,MATCH(W$3,cal!$B$2:$B$52,1))),31)+1,MOD((W$3-INDEX(cal!$B$2:$B$52,MATCH(W$3,cal!$B$2:$B$52,1)))-186,30)+1),""))</f>
        <v>23</v>
      </c>
      <c r="X9" s="19" t="n">
        <f aca="false">IF(X$3="","",IFERROR(IF((X$3-INDEX(cal!$B$2:$B$52,MATCH(X$3,cal!$B$2:$B$52,1)))&lt;186,MOD((X$3-INDEX(cal!$B$2:$B$52,MATCH(X$3,cal!$B$2:$B$52,1))),31)+1,MOD((X$3-INDEX(cal!$B$2:$B$52,MATCH(X$3,cal!$B$2:$B$52,1)))-186,30)+1),""))</f>
        <v>30</v>
      </c>
      <c r="Y9" s="19" t="n">
        <f aca="false">IF(Y$3="","",IFERROR(IF((Y$3-INDEX(cal!$B$2:$B$52,MATCH(Y$3,cal!$B$2:$B$52,1)))&lt;186,MOD((Y$3-INDEX(cal!$B$2:$B$52,MATCH(Y$3,cal!$B$2:$B$52,1))),31)+1,MOD((Y$3-INDEX(cal!$B$2:$B$52,MATCH(Y$3,cal!$B$2:$B$52,1)))-186,30)+1),""))</f>
        <v>7</v>
      </c>
      <c r="Z9" s="19" t="n">
        <f aca="false">IF(Z$3="","",IFERROR(IF((Z$3-INDEX(cal!$B$2:$B$52,MATCH(Z$3,cal!$B$2:$B$52,1)))&lt;186,MOD((Z$3-INDEX(cal!$B$2:$B$52,MATCH(Z$3,cal!$B$2:$B$52,1))),31)+1,MOD((Z$3-INDEX(cal!$B$2:$B$52,MATCH(Z$3,cal!$B$2:$B$52,1)))-186,30)+1),""))</f>
        <v>14</v>
      </c>
      <c r="AA9" s="19" t="n">
        <f aca="false">IF(AA$3="","",IFERROR(IF((AA$3-INDEX(cal!$B$2:$B$52,MATCH(AA$3,cal!$B$2:$B$52,1)))&lt;186,MOD((AA$3-INDEX(cal!$B$2:$B$52,MATCH(AA$3,cal!$B$2:$B$52,1))),31)+1,MOD((AA$3-INDEX(cal!$B$2:$B$52,MATCH(AA$3,cal!$B$2:$B$52,1)))-186,30)+1),""))</f>
        <v>21</v>
      </c>
      <c r="AB9" s="19" t="n">
        <f aca="false">IF(AB$3="","",IFERROR(IF((AB$3-INDEX(cal!$B$2:$B$52,MATCH(AB$3,cal!$B$2:$B$52,1)))&lt;186,MOD((AB$3-INDEX(cal!$B$2:$B$52,MATCH(AB$3,cal!$B$2:$B$52,1))),31)+1,MOD((AB$3-INDEX(cal!$B$2:$B$52,MATCH(AB$3,cal!$B$2:$B$52,1)))-186,30)+1),""))</f>
        <v>28</v>
      </c>
      <c r="AC9" s="19" t="n">
        <f aca="false">IF(AC$3="","",IFERROR(IF((AC$3-INDEX(cal!$B$2:$B$52,MATCH(AC$3,cal!$B$2:$B$52,1)))&lt;186,MOD((AC$3-INDEX(cal!$B$2:$B$52,MATCH(AC$3,cal!$B$2:$B$52,1))),31)+1,MOD((AC$3-INDEX(cal!$B$2:$B$52,MATCH(AC$3,cal!$B$2:$B$52,1)))-186,30)+1),""))</f>
        <v>5</v>
      </c>
      <c r="AD9" s="19" t="n">
        <f aca="false">IF(AD$3="","",IFERROR(IF((AD$3-INDEX(cal!$B$2:$B$52,MATCH(AD$3,cal!$B$2:$B$52,1)))&lt;186,MOD((AD$3-INDEX(cal!$B$2:$B$52,MATCH(AD$3,cal!$B$2:$B$52,1))),31)+1,MOD((AD$3-INDEX(cal!$B$2:$B$52,MATCH(AD$3,cal!$B$2:$B$52,1)))-186,30)+1),""))</f>
        <v>12</v>
      </c>
      <c r="AE9" s="19" t="n">
        <f aca="false">IF(AE$3="","",IFERROR(IF((AE$3-INDEX(cal!$B$2:$B$52,MATCH(AE$3,cal!$B$2:$B$52,1)))&lt;186,MOD((AE$3-INDEX(cal!$B$2:$B$52,MATCH(AE$3,cal!$B$2:$B$52,1))),31)+1,MOD((AE$3-INDEX(cal!$B$2:$B$52,MATCH(AE$3,cal!$B$2:$B$52,1)))-186,30)+1),""))</f>
        <v>19</v>
      </c>
      <c r="AF9" s="19" t="n">
        <f aca="false">IF(AF$3="","",IFERROR(IF((AF$3-INDEX(cal!$B$2:$B$52,MATCH(AF$3,cal!$B$2:$B$52,1)))&lt;186,MOD((AF$3-INDEX(cal!$B$2:$B$52,MATCH(AF$3,cal!$B$2:$B$52,1))),31)+1,MOD((AF$3-INDEX(cal!$B$2:$B$52,MATCH(AF$3,cal!$B$2:$B$52,1)))-186,30)+1),""))</f>
        <v>26</v>
      </c>
      <c r="AG9" s="19" t="n">
        <f aca="false">IF(AG$3="","",IFERROR(IF((AG$3-INDEX(cal!$B$2:$B$52,MATCH(AG$3,cal!$B$2:$B$52,1)))&lt;186,MOD((AG$3-INDEX(cal!$B$2:$B$52,MATCH(AG$3,cal!$B$2:$B$52,1))),31)+1,MOD((AG$3-INDEX(cal!$B$2:$B$52,MATCH(AG$3,cal!$B$2:$B$52,1)))-186,30)+1),""))</f>
        <v>3</v>
      </c>
      <c r="AH9" s="19" t="n">
        <f aca="false">IF(AH$3="","",IFERROR(IF((AH$3-INDEX(cal!$B$2:$B$52,MATCH(AH$3,cal!$B$2:$B$52,1)))&lt;186,MOD((AH$3-INDEX(cal!$B$2:$B$52,MATCH(AH$3,cal!$B$2:$B$52,1))),31)+1,MOD((AH$3-INDEX(cal!$B$2:$B$52,MATCH(AH$3,cal!$B$2:$B$52,1)))-186,30)+1),""))</f>
        <v>10</v>
      </c>
      <c r="AI9" s="19" t="n">
        <f aca="false">IF(AI$3="","",IFERROR(IF((AI$3-INDEX(cal!$B$2:$B$52,MATCH(AI$3,cal!$B$2:$B$52,1)))&lt;186,MOD((AI$3-INDEX(cal!$B$2:$B$52,MATCH(AI$3,cal!$B$2:$B$52,1))),31)+1,MOD((AI$3-INDEX(cal!$B$2:$B$52,MATCH(AI$3,cal!$B$2:$B$52,1)))-186,30)+1),""))</f>
        <v>17</v>
      </c>
      <c r="AJ9" s="19" t="n">
        <f aca="false">IF(AJ$3="","",IFERROR(IF((AJ$3-INDEX(cal!$B$2:$B$52,MATCH(AJ$3,cal!$B$2:$B$52,1)))&lt;186,MOD((AJ$3-INDEX(cal!$B$2:$B$52,MATCH(AJ$3,cal!$B$2:$B$52,1))),31)+1,MOD((AJ$3-INDEX(cal!$B$2:$B$52,MATCH(AJ$3,cal!$B$2:$B$52,1)))-186,30)+1),""))</f>
        <v>24</v>
      </c>
      <c r="AK9" s="4"/>
      <c r="AL9" s="2"/>
      <c r="AM9" s="2"/>
      <c r="AN9" s="2"/>
    </row>
    <row r="10" customFormat="false" ht="25.5" hidden="false" customHeight="true" outlineLevel="0" collapsed="false">
      <c r="A10" s="20" t="s">
        <v>21</v>
      </c>
      <c r="B10" s="21" t="s">
        <v>22</v>
      </c>
      <c r="C10" s="20" t="s">
        <v>23</v>
      </c>
      <c r="D10" s="7" t="s">
        <v>10</v>
      </c>
      <c r="E10" s="20" t="n">
        <v>21</v>
      </c>
      <c r="F10" s="22" t="str">
        <f aca="false">IF(AN10="","",IFERROR(INDEX(cal!$A$2:$A$52,MATCH(AN10,cal!$B$2:$B$52,1))&amp;"/"&amp;TEXT(IF((AN10-INDEX(cal!$B$2:$B$52,MATCH(AN10,cal!$B$2:$B$52,1)))&lt;186,INT((AN10-INDEX(cal!$B$2:$B$52,MATCH(AN10,cal!$B$2:$B$52,1)))/31)+1,INT(((AN10-INDEX(cal!$B$2:$B$52,MATCH(AN10,cal!$B$2:$B$52,1)))-186)/30)+7),"00")&amp;"/"&amp;TEXT(IF((AN10-INDEX(cal!$B$2:$B$52,MATCH(AN10,cal!$B$2:$B$52,1)))&lt;186,MOD((AN10-INDEX(cal!$B$2:$B$52,MATCH(AN10,cal!$B$2:$B$52,1))),31)+1,MOD((AN10-INDEX(cal!$B$2:$B$52,MATCH(AN10,cal!$B$2:$B$52,1)))-186,30)+1),"00"),""))</f>
        <v>1405/05/21</v>
      </c>
      <c r="G10" s="23" t="n">
        <v>1</v>
      </c>
      <c r="H10" s="24" t="n">
        <f aca="false">IF(OR(AM10="",E10=""),"",MAX(0,MIN(1,($AM$6-AM10+1)/E10)))</f>
        <v>1</v>
      </c>
      <c r="I10" s="22" t="str">
        <f aca="false">IF(OR(D10="",E10=""),"",IF(AM10="","تاریخ نامعتبر",IF(G10&gt;=1,"تمام",IF($AM$6&lt;AM10,"شروع نشده",IF(G10+0.1&lt;H10,"عقب","طبق برنامه")))))</f>
        <v>تمام</v>
      </c>
      <c r="J10" s="4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4"/>
      <c r="AL10" s="2" t="str">
        <f aca="false">IF(ISNUMBER(D10),"",SUBSTITUTE(SUBSTITUTE(SUBSTITUTE(SUBSTITUTE(SUBSTITUTE(SUBSTITUTE(SUBSTITUTE(SUBSTITUTE(SUBSTITUTE(SUBSTITUTE(SUBSTITUTE(SUBSTITUTE(TRIM(D10&amp;""),"۰","0"),"۱","1"),"۲","2"),"۳","3"),"۴","4"),"۵","5"),"۶","6"),"۷","7"),"۸","8"),"۹","9"),"-","/"),".","/"))</f>
        <v>1405/05/01</v>
      </c>
      <c r="AM10" s="2" t="n">
        <f aca="false">IF(D10="","",IF(ISNUMBER(D10),D10,IFERROR(IF(VALUE(LEFT(AL10,FIND("/",AL10)-1))&gt;1700,DATE(VALUE(LEFT(AL10,FIND("/",AL10)-1)),VALUE(LEFT(MID(AL10,FIND("/",AL10)+1,20),FIND("/",MID(AL10,FIND("/",AL10)+1,20))-1)),VALUE(MID(MID(AL10,FIND("/",AL10)+1,20),FIND("/",MID(AL10,FIND("/",AL10)+1,20))+1,20))),INDEX(cal!$B$2:$B$52,MATCH(VALUE(LEFT(AL10,FIND("/",AL10)-1)),cal!$A$2:$A$52,0))+IF(VALUE(LEFT(MID(AL10,FIND("/",AL10)+1,20),FIND("/",MID(AL10,FIND("/",AL10)+1,20))-1))&lt;=6,(VALUE(LEFT(MID(AL10,FIND("/",AL10)+1,20),FIND("/",MID(AL10,FIND("/",AL10)+1,20))-1))-1)*31,186+(VALUE(LEFT(MID(AL10,FIND("/",AL10)+1,20),FIND("/",MID(AL10,FIND("/",AL10)+1,20))-1))-7)*30)+VALUE(MID(MID(AL10,FIND("/",AL10)+1,20),FIND("/",MID(AL10,FIND("/",AL10)+1,20))+1,20))-1),"")))</f>
        <v>46226</v>
      </c>
      <c r="AN10" s="2" t="n">
        <f aca="false">IF(OR(AM10="",E10=""),"",AM10+E10-1)</f>
        <v>46246</v>
      </c>
    </row>
    <row r="11" customFormat="false" ht="25.5" hidden="false" customHeight="true" outlineLevel="0" collapsed="false">
      <c r="A11" s="20" t="s">
        <v>24</v>
      </c>
      <c r="B11" s="21" t="s">
        <v>25</v>
      </c>
      <c r="C11" s="20" t="s">
        <v>26</v>
      </c>
      <c r="D11" s="7" t="s">
        <v>27</v>
      </c>
      <c r="E11" s="20" t="n">
        <v>28</v>
      </c>
      <c r="F11" s="22" t="str">
        <f aca="false">IF(AN11="","",IFERROR(INDEX(cal!$A$2:$A$52,MATCH(AN11,cal!$B$2:$B$52,1))&amp;"/"&amp;TEXT(IF((AN11-INDEX(cal!$B$2:$B$52,MATCH(AN11,cal!$B$2:$B$52,1)))&lt;186,INT((AN11-INDEX(cal!$B$2:$B$52,MATCH(AN11,cal!$B$2:$B$52,1)))/31)+1,INT(((AN11-INDEX(cal!$B$2:$B$52,MATCH(AN11,cal!$B$2:$B$52,1)))-186)/30)+7),"00")&amp;"/"&amp;TEXT(IF((AN11-INDEX(cal!$B$2:$B$52,MATCH(AN11,cal!$B$2:$B$52,1)))&lt;186,MOD((AN11-INDEX(cal!$B$2:$B$52,MATCH(AN11,cal!$B$2:$B$52,1))),31)+1,MOD((AN11-INDEX(cal!$B$2:$B$52,MATCH(AN11,cal!$B$2:$B$52,1)))-186,30)+1),"00"),""))</f>
        <v>1405/06/11</v>
      </c>
      <c r="G11" s="23" t="n">
        <v>1</v>
      </c>
      <c r="H11" s="24" t="n">
        <f aca="false">IF(OR(AM11="",E11=""),"",MAX(0,MIN(1,($AM$6-AM11+1)/E11)))</f>
        <v>1</v>
      </c>
      <c r="I11" s="22" t="str">
        <f aca="false">IF(OR(D11="",E11=""),"",IF(AM11="","تاریخ نامعتبر",IF(G11&gt;=1,"تمام",IF($AM$6&lt;AM11,"شروع نشده",IF(G11+0.1&lt;H11,"عقب","طبق برنامه")))))</f>
        <v>تمام</v>
      </c>
      <c r="J11" s="4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4"/>
      <c r="AL11" s="2" t="str">
        <f aca="false">IF(ISNUMBER(D11),"",SUBSTITUTE(SUBSTITUTE(SUBSTITUTE(SUBSTITUTE(SUBSTITUTE(SUBSTITUTE(SUBSTITUTE(SUBSTITUTE(SUBSTITUTE(SUBSTITUTE(SUBSTITUTE(SUBSTITUTE(TRIM(D11&amp;""),"۰","0"),"۱","1"),"۲","2"),"۳","3"),"۴","4"),"۵","5"),"۶","6"),"۷","7"),"۸","8"),"۹","9"),"-","/"),".","/"))</f>
        <v>1405/05/15</v>
      </c>
      <c r="AM11" s="2" t="n">
        <f aca="false">IF(D11="","",IF(ISNUMBER(D11),D11,IFERROR(IF(VALUE(LEFT(AL11,FIND("/",AL11)-1))&gt;1700,DATE(VALUE(LEFT(AL11,FIND("/",AL11)-1)),VALUE(LEFT(MID(AL11,FIND("/",AL11)+1,20),FIND("/",MID(AL11,FIND("/",AL11)+1,20))-1)),VALUE(MID(MID(AL11,FIND("/",AL11)+1,20),FIND("/",MID(AL11,FIND("/",AL11)+1,20))+1,20))),INDEX(cal!$B$2:$B$52,MATCH(VALUE(LEFT(AL11,FIND("/",AL11)-1)),cal!$A$2:$A$52,0))+IF(VALUE(LEFT(MID(AL11,FIND("/",AL11)+1,20),FIND("/",MID(AL11,FIND("/",AL11)+1,20))-1))&lt;=6,(VALUE(LEFT(MID(AL11,FIND("/",AL11)+1,20),FIND("/",MID(AL11,FIND("/",AL11)+1,20))-1))-1)*31,186+(VALUE(LEFT(MID(AL11,FIND("/",AL11)+1,20),FIND("/",MID(AL11,FIND("/",AL11)+1,20))-1))-7)*30)+VALUE(MID(MID(AL11,FIND("/",AL11)+1,20),FIND("/",MID(AL11,FIND("/",AL11)+1,20))+1,20))-1),"")))</f>
        <v>46240</v>
      </c>
      <c r="AN11" s="2" t="n">
        <f aca="false">IF(OR(AM11="",E11=""),"",AM11+E11-1)</f>
        <v>46267</v>
      </c>
    </row>
    <row r="12" customFormat="false" ht="25.5" hidden="false" customHeight="true" outlineLevel="0" collapsed="false">
      <c r="A12" s="20" t="s">
        <v>28</v>
      </c>
      <c r="B12" s="21" t="s">
        <v>29</v>
      </c>
      <c r="C12" s="20" t="s">
        <v>30</v>
      </c>
      <c r="D12" s="7" t="s">
        <v>31</v>
      </c>
      <c r="E12" s="20" t="n">
        <v>10</v>
      </c>
      <c r="F12" s="22" t="str">
        <f aca="false">IF(AN12="","",IFERROR(INDEX(cal!$A$2:$A$52,MATCH(AN12,cal!$B$2:$B$52,1))&amp;"/"&amp;TEXT(IF((AN12-INDEX(cal!$B$2:$B$52,MATCH(AN12,cal!$B$2:$B$52,1)))&lt;186,INT((AN12-INDEX(cal!$B$2:$B$52,MATCH(AN12,cal!$B$2:$B$52,1)))/31)+1,INT(((AN12-INDEX(cal!$B$2:$B$52,MATCH(AN12,cal!$B$2:$B$52,1)))-186)/30)+7),"00")&amp;"/"&amp;TEXT(IF((AN12-INDEX(cal!$B$2:$B$52,MATCH(AN12,cal!$B$2:$B$52,1)))&lt;186,MOD((AN12-INDEX(cal!$B$2:$B$52,MATCH(AN12,cal!$B$2:$B$52,1))),31)+1,MOD((AN12-INDEX(cal!$B$2:$B$52,MATCH(AN12,cal!$B$2:$B$52,1)))-186,30)+1),"00"),""))</f>
        <v>1405/06/14</v>
      </c>
      <c r="G12" s="23" t="n">
        <v>1</v>
      </c>
      <c r="H12" s="24" t="n">
        <f aca="false">IF(OR(AM12="",E12=""),"",MAX(0,MIN(1,($AM$6-AM12+1)/E12)))</f>
        <v>1</v>
      </c>
      <c r="I12" s="22" t="str">
        <f aca="false">IF(OR(D12="",E12=""),"",IF(AM12="","تاریخ نامعتبر",IF(G12&gt;=1,"تمام",IF($AM$6&lt;AM12,"شروع نشده",IF(G12+0.1&lt;H12,"عقب","طبق برنامه")))))</f>
        <v>تمام</v>
      </c>
      <c r="J12" s="4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4"/>
      <c r="AL12" s="2" t="str">
        <f aca="false">IF(ISNUMBER(D12),"",SUBSTITUTE(SUBSTITUTE(SUBSTITUTE(SUBSTITUTE(SUBSTITUTE(SUBSTITUTE(SUBSTITUTE(SUBSTITUTE(SUBSTITUTE(SUBSTITUTE(SUBSTITUTE(SUBSTITUTE(TRIM(D12&amp;""),"۰","0"),"۱","1"),"۲","2"),"۳","3"),"۴","4"),"۵","5"),"۶","6"),"۷","7"),"۸","8"),"۹","9"),"-","/"),".","/"))</f>
        <v>1405/06/05</v>
      </c>
      <c r="AM12" s="2" t="n">
        <f aca="false">IF(D12="","",IF(ISNUMBER(D12),D12,IFERROR(IF(VALUE(LEFT(AL12,FIND("/",AL12)-1))&gt;1700,DATE(VALUE(LEFT(AL12,FIND("/",AL12)-1)),VALUE(LEFT(MID(AL12,FIND("/",AL12)+1,20),FIND("/",MID(AL12,FIND("/",AL12)+1,20))-1)),VALUE(MID(MID(AL12,FIND("/",AL12)+1,20),FIND("/",MID(AL12,FIND("/",AL12)+1,20))+1,20))),INDEX(cal!$B$2:$B$52,MATCH(VALUE(LEFT(AL12,FIND("/",AL12)-1)),cal!$A$2:$A$52,0))+IF(VALUE(LEFT(MID(AL12,FIND("/",AL12)+1,20),FIND("/",MID(AL12,FIND("/",AL12)+1,20))-1))&lt;=6,(VALUE(LEFT(MID(AL12,FIND("/",AL12)+1,20),FIND("/",MID(AL12,FIND("/",AL12)+1,20))-1))-1)*31,186+(VALUE(LEFT(MID(AL12,FIND("/",AL12)+1,20),FIND("/",MID(AL12,FIND("/",AL12)+1,20))-1))-7)*30)+VALUE(MID(MID(AL12,FIND("/",AL12)+1,20),FIND("/",MID(AL12,FIND("/",AL12)+1,20))+1,20))-1),"")))</f>
        <v>46261</v>
      </c>
      <c r="AN12" s="2" t="n">
        <f aca="false">IF(OR(AM12="",E12=""),"",AM12+E12-1)</f>
        <v>46270</v>
      </c>
    </row>
    <row r="13" customFormat="false" ht="25.5" hidden="false" customHeight="true" outlineLevel="0" collapsed="false">
      <c r="A13" s="20" t="s">
        <v>32</v>
      </c>
      <c r="B13" s="21" t="s">
        <v>33</v>
      </c>
      <c r="C13" s="20" t="s">
        <v>30</v>
      </c>
      <c r="D13" s="7" t="s">
        <v>34</v>
      </c>
      <c r="E13" s="20" t="n">
        <v>30</v>
      </c>
      <c r="F13" s="22" t="str">
        <f aca="false">IF(AN13="","",IFERROR(INDEX(cal!$A$2:$A$52,MATCH(AN13,cal!$B$2:$B$52,1))&amp;"/"&amp;TEXT(IF((AN13-INDEX(cal!$B$2:$B$52,MATCH(AN13,cal!$B$2:$B$52,1)))&lt;186,INT((AN13-INDEX(cal!$B$2:$B$52,MATCH(AN13,cal!$B$2:$B$52,1)))/31)+1,INT(((AN13-INDEX(cal!$B$2:$B$52,MATCH(AN13,cal!$B$2:$B$52,1)))-186)/30)+7),"00")&amp;"/"&amp;TEXT(IF((AN13-INDEX(cal!$B$2:$B$52,MATCH(AN13,cal!$B$2:$B$52,1)))&lt;186,MOD((AN13-INDEX(cal!$B$2:$B$52,MATCH(AN13,cal!$B$2:$B$52,1))),31)+1,MOD((AN13-INDEX(cal!$B$2:$B$52,MATCH(AN13,cal!$B$2:$B$52,1)))-186,30)+1),"00"),""))</f>
        <v>1405/07/10</v>
      </c>
      <c r="G13" s="23" t="n">
        <v>0.8</v>
      </c>
      <c r="H13" s="24" t="n">
        <f aca="false">IF(OR(AM13="",E13=""),"",MAX(0,MIN(1,($AM$6-AM13+1)/E13)))</f>
        <v>1</v>
      </c>
      <c r="I13" s="22" t="str">
        <f aca="false">IF(OR(D13="",E13=""),"",IF(AM13="","تاریخ نامعتبر",IF(G13&gt;=1,"تمام",IF($AM$6&lt;AM13,"شروع نشده",IF(G13+0.1&lt;H13,"عقب","طبق برنامه")))))</f>
        <v>عقب</v>
      </c>
      <c r="J13" s="4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4"/>
      <c r="AL13" s="2" t="str">
        <f aca="false">IF(ISNUMBER(D13),"",SUBSTITUTE(SUBSTITUTE(SUBSTITUTE(SUBSTITUTE(SUBSTITUTE(SUBSTITUTE(SUBSTITUTE(SUBSTITUTE(SUBSTITUTE(SUBSTITUTE(SUBSTITUTE(SUBSTITUTE(TRIM(D13&amp;""),"۰","0"),"۱","1"),"۲","2"),"۳","3"),"۴","4"),"۵","5"),"۶","6"),"۷","7"),"۸","8"),"۹","9"),"-","/"),".","/"))</f>
        <v>1405/06/12</v>
      </c>
      <c r="AM13" s="2" t="n">
        <f aca="false">IF(D13="","",IF(ISNUMBER(D13),D13,IFERROR(IF(VALUE(LEFT(AL13,FIND("/",AL13)-1))&gt;1700,DATE(VALUE(LEFT(AL13,FIND("/",AL13)-1)),VALUE(LEFT(MID(AL13,FIND("/",AL13)+1,20),FIND("/",MID(AL13,FIND("/",AL13)+1,20))-1)),VALUE(MID(MID(AL13,FIND("/",AL13)+1,20),FIND("/",MID(AL13,FIND("/",AL13)+1,20))+1,20))),INDEX(cal!$B$2:$B$52,MATCH(VALUE(LEFT(AL13,FIND("/",AL13)-1)),cal!$A$2:$A$52,0))+IF(VALUE(LEFT(MID(AL13,FIND("/",AL13)+1,20),FIND("/",MID(AL13,FIND("/",AL13)+1,20))-1))&lt;=6,(VALUE(LEFT(MID(AL13,FIND("/",AL13)+1,20),FIND("/",MID(AL13,FIND("/",AL13)+1,20))-1))-1)*31,186+(VALUE(LEFT(MID(AL13,FIND("/",AL13)+1,20),FIND("/",MID(AL13,FIND("/",AL13)+1,20))-1))-7)*30)+VALUE(MID(MID(AL13,FIND("/",AL13)+1,20),FIND("/",MID(AL13,FIND("/",AL13)+1,20))+1,20))-1),"")))</f>
        <v>46268</v>
      </c>
      <c r="AN13" s="2" t="n">
        <f aca="false">IF(OR(AM13="",E13=""),"",AM13+E13-1)</f>
        <v>46297</v>
      </c>
    </row>
    <row r="14" customFormat="false" ht="25.5" hidden="false" customHeight="true" outlineLevel="0" collapsed="false">
      <c r="A14" s="20" t="s">
        <v>35</v>
      </c>
      <c r="B14" s="21" t="s">
        <v>36</v>
      </c>
      <c r="C14" s="20" t="s">
        <v>30</v>
      </c>
      <c r="D14" s="7" t="s">
        <v>37</v>
      </c>
      <c r="E14" s="20" t="n">
        <v>45</v>
      </c>
      <c r="F14" s="22" t="str">
        <f aca="false">IF(AN14="","",IFERROR(INDEX(cal!$A$2:$A$52,MATCH(AN14,cal!$B$2:$B$52,1))&amp;"/"&amp;TEXT(IF((AN14-INDEX(cal!$B$2:$B$52,MATCH(AN14,cal!$B$2:$B$52,1)))&lt;186,INT((AN14-INDEX(cal!$B$2:$B$52,MATCH(AN14,cal!$B$2:$B$52,1)))/31)+1,INT(((AN14-INDEX(cal!$B$2:$B$52,MATCH(AN14,cal!$B$2:$B$52,1)))-186)/30)+7),"00")&amp;"/"&amp;TEXT(IF((AN14-INDEX(cal!$B$2:$B$52,MATCH(AN14,cal!$B$2:$B$52,1)))&lt;186,MOD((AN14-INDEX(cal!$B$2:$B$52,MATCH(AN14,cal!$B$2:$B$52,1))),31)+1,MOD((AN14-INDEX(cal!$B$2:$B$52,MATCH(AN14,cal!$B$2:$B$52,1)))-186,30)+1),"00"),""))</f>
        <v>1405/08/23</v>
      </c>
      <c r="G14" s="23" t="n">
        <v>0.25</v>
      </c>
      <c r="H14" s="24" t="n">
        <f aca="false">IF(OR(AM14="",E14=""),"",MAX(0,MIN(1,($AM$6-AM14+1)/E14)))</f>
        <v>0.2</v>
      </c>
      <c r="I14" s="22" t="str">
        <f aca="false">IF(OR(D14="",E14=""),"",IF(AM14="","تاریخ نامعتبر",IF(G14&gt;=1,"تمام",IF($AM$6&lt;AM14,"شروع نشده",IF(G14+0.1&lt;H14,"عقب","طبق برنامه")))))</f>
        <v>طبق برنامه</v>
      </c>
      <c r="J14" s="4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4"/>
      <c r="AL14" s="2" t="str">
        <f aca="false">IF(ISNUMBER(D14),"",SUBSTITUTE(SUBSTITUTE(SUBSTITUTE(SUBSTITUTE(SUBSTITUTE(SUBSTITUTE(SUBSTITUTE(SUBSTITUTE(SUBSTITUTE(SUBSTITUTE(SUBSTITUTE(SUBSTITUTE(TRIM(D14&amp;""),"۰","0"),"۱","1"),"۲","2"),"۳","3"),"۴","4"),"۵","5"),"۶","6"),"۷","7"),"۸","8"),"۹","9"),"-","/"),".","/"))</f>
        <v>1405/07/09</v>
      </c>
      <c r="AM14" s="2" t="n">
        <f aca="false">IF(D14="","",IF(ISNUMBER(D14),D14,IFERROR(IF(VALUE(LEFT(AL14,FIND("/",AL14)-1))&gt;1700,DATE(VALUE(LEFT(AL14,FIND("/",AL14)-1)),VALUE(LEFT(MID(AL14,FIND("/",AL14)+1,20),FIND("/",MID(AL14,FIND("/",AL14)+1,20))-1)),VALUE(MID(MID(AL14,FIND("/",AL14)+1,20),FIND("/",MID(AL14,FIND("/",AL14)+1,20))+1,20))),INDEX(cal!$B$2:$B$52,MATCH(VALUE(LEFT(AL14,FIND("/",AL14)-1)),cal!$A$2:$A$52,0))+IF(VALUE(LEFT(MID(AL14,FIND("/",AL14)+1,20),FIND("/",MID(AL14,FIND("/",AL14)+1,20))-1))&lt;=6,(VALUE(LEFT(MID(AL14,FIND("/",AL14)+1,20),FIND("/",MID(AL14,FIND("/",AL14)+1,20))-1))-1)*31,186+(VALUE(LEFT(MID(AL14,FIND("/",AL14)+1,20),FIND("/",MID(AL14,FIND("/",AL14)+1,20))-1))-7)*30)+VALUE(MID(MID(AL14,FIND("/",AL14)+1,20),FIND("/",MID(AL14,FIND("/",AL14)+1,20))+1,20))-1),"")))</f>
        <v>46296</v>
      </c>
      <c r="AN14" s="2" t="n">
        <f aca="false">IF(OR(AM14="",E14=""),"",AM14+E14-1)</f>
        <v>46340</v>
      </c>
    </row>
    <row r="15" customFormat="false" ht="25.5" hidden="false" customHeight="true" outlineLevel="0" collapsed="false">
      <c r="A15" s="20" t="s">
        <v>38</v>
      </c>
      <c r="B15" s="21" t="s">
        <v>39</v>
      </c>
      <c r="C15" s="20" t="s">
        <v>30</v>
      </c>
      <c r="D15" s="7" t="s">
        <v>40</v>
      </c>
      <c r="E15" s="20" t="n">
        <v>35</v>
      </c>
      <c r="F15" s="22" t="str">
        <f aca="false">IF(AN15="","",IFERROR(INDEX(cal!$A$2:$A$52,MATCH(AN15,cal!$B$2:$B$52,1))&amp;"/"&amp;TEXT(IF((AN15-INDEX(cal!$B$2:$B$52,MATCH(AN15,cal!$B$2:$B$52,1)))&lt;186,INT((AN15-INDEX(cal!$B$2:$B$52,MATCH(AN15,cal!$B$2:$B$52,1)))/31)+1,INT(((AN15-INDEX(cal!$B$2:$B$52,MATCH(AN15,cal!$B$2:$B$52,1)))-186)/30)+7),"00")&amp;"/"&amp;TEXT(IF((AN15-INDEX(cal!$B$2:$B$52,MATCH(AN15,cal!$B$2:$B$52,1)))&lt;186,MOD((AN15-INDEX(cal!$B$2:$B$52,MATCH(AN15,cal!$B$2:$B$52,1))),31)+1,MOD((AN15-INDEX(cal!$B$2:$B$52,MATCH(AN15,cal!$B$2:$B$52,1)))-186,30)+1),"00"),""))</f>
        <v>1405/09/18</v>
      </c>
      <c r="G15" s="23" t="n">
        <v>0</v>
      </c>
      <c r="H15" s="24" t="n">
        <f aca="false">IF(OR(AM15="",E15=""),"",MAX(0,MIN(1,($AM$6-AM15+1)/E15)))</f>
        <v>0</v>
      </c>
      <c r="I15" s="22" t="str">
        <f aca="false">IF(OR(D15="",E15=""),"",IF(AM15="","تاریخ نامعتبر",IF(G15&gt;=1,"تمام",IF($AM$6&lt;AM15,"شروع نشده",IF(G15+0.1&lt;H15,"عقب","طبق برنامه")))))</f>
        <v>شروع نشده</v>
      </c>
      <c r="J15" s="4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4"/>
      <c r="AL15" s="2" t="str">
        <f aca="false">IF(ISNUMBER(D15),"",SUBSTITUTE(SUBSTITUTE(SUBSTITUTE(SUBSTITUTE(SUBSTITUTE(SUBSTITUTE(SUBSTITUTE(SUBSTITUTE(SUBSTITUTE(SUBSTITUTE(SUBSTITUTE(SUBSTITUTE(TRIM(D15&amp;""),"۰","0"),"۱","1"),"۲","2"),"۳","3"),"۴","4"),"۵","5"),"۶","6"),"۷","7"),"۸","8"),"۹","9"),"-","/"),".","/"))</f>
        <v>1405/08/14</v>
      </c>
      <c r="AM15" s="2" t="n">
        <f aca="false">IF(D15="","",IF(ISNUMBER(D15),D15,IFERROR(IF(VALUE(LEFT(AL15,FIND("/",AL15)-1))&gt;1700,DATE(VALUE(LEFT(AL15,FIND("/",AL15)-1)),VALUE(LEFT(MID(AL15,FIND("/",AL15)+1,20),FIND("/",MID(AL15,FIND("/",AL15)+1,20))-1)),VALUE(MID(MID(AL15,FIND("/",AL15)+1,20),FIND("/",MID(AL15,FIND("/",AL15)+1,20))+1,20))),INDEX(cal!$B$2:$B$52,MATCH(VALUE(LEFT(AL15,FIND("/",AL15)-1)),cal!$A$2:$A$52,0))+IF(VALUE(LEFT(MID(AL15,FIND("/",AL15)+1,20),FIND("/",MID(AL15,FIND("/",AL15)+1,20))-1))&lt;=6,(VALUE(LEFT(MID(AL15,FIND("/",AL15)+1,20),FIND("/",MID(AL15,FIND("/",AL15)+1,20))-1))-1)*31,186+(VALUE(LEFT(MID(AL15,FIND("/",AL15)+1,20),FIND("/",MID(AL15,FIND("/",AL15)+1,20))-1))-7)*30)+VALUE(MID(MID(AL15,FIND("/",AL15)+1,20),FIND("/",MID(AL15,FIND("/",AL15)+1,20))+1,20))-1),"")))</f>
        <v>46331</v>
      </c>
      <c r="AN15" s="2" t="n">
        <f aca="false">IF(OR(AM15="",E15=""),"",AM15+E15-1)</f>
        <v>46365</v>
      </c>
    </row>
    <row r="16" customFormat="false" ht="25.5" hidden="false" customHeight="true" outlineLevel="0" collapsed="false">
      <c r="A16" s="20" t="s">
        <v>41</v>
      </c>
      <c r="B16" s="21" t="s">
        <v>42</v>
      </c>
      <c r="C16" s="20" t="s">
        <v>43</v>
      </c>
      <c r="D16" s="7" t="s">
        <v>44</v>
      </c>
      <c r="E16" s="20" t="n">
        <v>40</v>
      </c>
      <c r="F16" s="22" t="str">
        <f aca="false">IF(AN16="","",IFERROR(INDEX(cal!$A$2:$A$52,MATCH(AN16,cal!$B$2:$B$52,1))&amp;"/"&amp;TEXT(IF((AN16-INDEX(cal!$B$2:$B$52,MATCH(AN16,cal!$B$2:$B$52,1)))&lt;186,INT((AN16-INDEX(cal!$B$2:$B$52,MATCH(AN16,cal!$B$2:$B$52,1)))/31)+1,INT(((AN16-INDEX(cal!$B$2:$B$52,MATCH(AN16,cal!$B$2:$B$52,1)))-186)/30)+7),"00")&amp;"/"&amp;TEXT(IF((AN16-INDEX(cal!$B$2:$B$52,MATCH(AN16,cal!$B$2:$B$52,1)))&lt;186,MOD((AN16-INDEX(cal!$B$2:$B$52,MATCH(AN16,cal!$B$2:$B$52,1))),31)+1,MOD((AN16-INDEX(cal!$B$2:$B$52,MATCH(AN16,cal!$B$2:$B$52,1)))-186,30)+1),"00"),""))</f>
        <v>1405/09/30</v>
      </c>
      <c r="G16" s="23" t="n">
        <v>0</v>
      </c>
      <c r="H16" s="24" t="n">
        <f aca="false">IF(OR(AM16="",E16=""),"",MAX(0,MIN(1,($AM$6-AM16+1)/E16)))</f>
        <v>0</v>
      </c>
      <c r="I16" s="22" t="str">
        <f aca="false">IF(OR(D16="",E16=""),"",IF(AM16="","تاریخ نامعتبر",IF(G16&gt;=1,"تمام",IF($AM$6&lt;AM16,"شروع نشده",IF(G16+0.1&lt;H16,"عقب","طبق برنامه")))))</f>
        <v>شروع نشده</v>
      </c>
      <c r="J16" s="4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4"/>
      <c r="AL16" s="2" t="str">
        <f aca="false">IF(ISNUMBER(D16),"",SUBSTITUTE(SUBSTITUTE(SUBSTITUTE(SUBSTITUTE(SUBSTITUTE(SUBSTITUTE(SUBSTITUTE(SUBSTITUTE(SUBSTITUTE(SUBSTITUTE(SUBSTITUTE(SUBSTITUTE(TRIM(D16&amp;""),"۰","0"),"۱","1"),"۲","2"),"۳","3"),"۴","4"),"۵","5"),"۶","6"),"۷","7"),"۸","8"),"۹","9"),"-","/"),".","/"))</f>
        <v>1405/08/21</v>
      </c>
      <c r="AM16" s="2" t="n">
        <f aca="false">IF(D16="","",IF(ISNUMBER(D16),D16,IFERROR(IF(VALUE(LEFT(AL16,FIND("/",AL16)-1))&gt;1700,DATE(VALUE(LEFT(AL16,FIND("/",AL16)-1)),VALUE(LEFT(MID(AL16,FIND("/",AL16)+1,20),FIND("/",MID(AL16,FIND("/",AL16)+1,20))-1)),VALUE(MID(MID(AL16,FIND("/",AL16)+1,20),FIND("/",MID(AL16,FIND("/",AL16)+1,20))+1,20))),INDEX(cal!$B$2:$B$52,MATCH(VALUE(LEFT(AL16,FIND("/",AL16)-1)),cal!$A$2:$A$52,0))+IF(VALUE(LEFT(MID(AL16,FIND("/",AL16)+1,20),FIND("/",MID(AL16,FIND("/",AL16)+1,20))-1))&lt;=6,(VALUE(LEFT(MID(AL16,FIND("/",AL16)+1,20),FIND("/",MID(AL16,FIND("/",AL16)+1,20))-1))-1)*31,186+(VALUE(LEFT(MID(AL16,FIND("/",AL16)+1,20),FIND("/",MID(AL16,FIND("/",AL16)+1,20))-1))-7)*30)+VALUE(MID(MID(AL16,FIND("/",AL16)+1,20),FIND("/",MID(AL16,FIND("/",AL16)+1,20))+1,20))-1),"")))</f>
        <v>46338</v>
      </c>
      <c r="AN16" s="2" t="n">
        <f aca="false">IF(OR(AM16="",E16=""),"",AM16+E16-1)</f>
        <v>46377</v>
      </c>
    </row>
    <row r="17" customFormat="false" ht="25.5" hidden="false" customHeight="true" outlineLevel="0" collapsed="false">
      <c r="A17" s="20" t="s">
        <v>45</v>
      </c>
      <c r="B17" s="21" t="s">
        <v>46</v>
      </c>
      <c r="C17" s="20" t="s">
        <v>30</v>
      </c>
      <c r="D17" s="7" t="s">
        <v>47</v>
      </c>
      <c r="E17" s="20" t="n">
        <v>30</v>
      </c>
      <c r="F17" s="22" t="str">
        <f aca="false">IF(AN17="","",IFERROR(INDEX(cal!$A$2:$A$52,MATCH(AN17,cal!$B$2:$B$52,1))&amp;"/"&amp;TEXT(IF((AN17-INDEX(cal!$B$2:$B$52,MATCH(AN17,cal!$B$2:$B$52,1)))&lt;186,INT((AN17-INDEX(cal!$B$2:$B$52,MATCH(AN17,cal!$B$2:$B$52,1)))/31)+1,INT(((AN17-INDEX(cal!$B$2:$B$52,MATCH(AN17,cal!$B$2:$B$52,1)))-186)/30)+7),"00")&amp;"/"&amp;TEXT(IF((AN17-INDEX(cal!$B$2:$B$52,MATCH(AN17,cal!$B$2:$B$52,1)))&lt;186,MOD((AN17-INDEX(cal!$B$2:$B$52,MATCH(AN17,cal!$B$2:$B$52,1))),31)+1,MOD((AN17-INDEX(cal!$B$2:$B$52,MATCH(AN17,cal!$B$2:$B$52,1)))-186,30)+1),"00"),""))</f>
        <v>1405/10/18</v>
      </c>
      <c r="G17" s="23" t="n">
        <v>0</v>
      </c>
      <c r="H17" s="24" t="n">
        <f aca="false">IF(OR(AM17="",E17=""),"",MAX(0,MIN(1,($AM$6-AM17+1)/E17)))</f>
        <v>0</v>
      </c>
      <c r="I17" s="22" t="str">
        <f aca="false">IF(OR(D17="",E17=""),"",IF(AM17="","تاریخ نامعتبر",IF(G17&gt;=1,"تمام",IF($AM$6&lt;AM17,"شروع نشده",IF(G17+0.1&lt;H17,"عقب","طبق برنامه")))))</f>
        <v>شروع نشده</v>
      </c>
      <c r="J17" s="4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4"/>
      <c r="AL17" s="2" t="str">
        <f aca="false">IF(ISNUMBER(D17),"",SUBSTITUTE(SUBSTITUTE(SUBSTITUTE(SUBSTITUTE(SUBSTITUTE(SUBSTITUTE(SUBSTITUTE(SUBSTITUTE(SUBSTITUTE(SUBSTITUTE(SUBSTITUTE(SUBSTITUTE(TRIM(D17&amp;""),"۰","0"),"۱","1"),"۲","2"),"۳","3"),"۴","4"),"۵","5"),"۶","6"),"۷","7"),"۸","8"),"۹","9"),"-","/"),".","/"))</f>
        <v>1405/09/19</v>
      </c>
      <c r="AM17" s="2" t="n">
        <f aca="false">IF(D17="","",IF(ISNUMBER(D17),D17,IFERROR(IF(VALUE(LEFT(AL17,FIND("/",AL17)-1))&gt;1700,DATE(VALUE(LEFT(AL17,FIND("/",AL17)-1)),VALUE(LEFT(MID(AL17,FIND("/",AL17)+1,20),FIND("/",MID(AL17,FIND("/",AL17)+1,20))-1)),VALUE(MID(MID(AL17,FIND("/",AL17)+1,20),FIND("/",MID(AL17,FIND("/",AL17)+1,20))+1,20))),INDEX(cal!$B$2:$B$52,MATCH(VALUE(LEFT(AL17,FIND("/",AL17)-1)),cal!$A$2:$A$52,0))+IF(VALUE(LEFT(MID(AL17,FIND("/",AL17)+1,20),FIND("/",MID(AL17,FIND("/",AL17)+1,20))-1))&lt;=6,(VALUE(LEFT(MID(AL17,FIND("/",AL17)+1,20),FIND("/",MID(AL17,FIND("/",AL17)+1,20))-1))-1)*31,186+(VALUE(LEFT(MID(AL17,FIND("/",AL17)+1,20),FIND("/",MID(AL17,FIND("/",AL17)+1,20))-1))-7)*30)+VALUE(MID(MID(AL17,FIND("/",AL17)+1,20),FIND("/",MID(AL17,FIND("/",AL17)+1,20))+1,20))-1),"")))</f>
        <v>46366</v>
      </c>
      <c r="AN17" s="2" t="n">
        <f aca="false">IF(OR(AM17="",E17=""),"",AM17+E17-1)</f>
        <v>46395</v>
      </c>
    </row>
    <row r="18" customFormat="false" ht="25.5" hidden="false" customHeight="true" outlineLevel="0" collapsed="false">
      <c r="A18" s="20" t="s">
        <v>48</v>
      </c>
      <c r="B18" s="21" t="s">
        <v>49</v>
      </c>
      <c r="C18" s="20" t="s">
        <v>30</v>
      </c>
      <c r="D18" s="7" t="s">
        <v>50</v>
      </c>
      <c r="E18" s="20" t="n">
        <v>15</v>
      </c>
      <c r="F18" s="22" t="str">
        <f aca="false">IF(AN18="","",IFERROR(INDEX(cal!$A$2:$A$52,MATCH(AN18,cal!$B$2:$B$52,1))&amp;"/"&amp;TEXT(IF((AN18-INDEX(cal!$B$2:$B$52,MATCH(AN18,cal!$B$2:$B$52,1)))&lt;186,INT((AN18-INDEX(cal!$B$2:$B$52,MATCH(AN18,cal!$B$2:$B$52,1)))/31)+1,INT(((AN18-INDEX(cal!$B$2:$B$52,MATCH(AN18,cal!$B$2:$B$52,1)))-186)/30)+7),"00")&amp;"/"&amp;TEXT(IF((AN18-INDEX(cal!$B$2:$B$52,MATCH(AN18,cal!$B$2:$B$52,1)))&lt;186,MOD((AN18-INDEX(cal!$B$2:$B$52,MATCH(AN18,cal!$B$2:$B$52,1))),31)+1,MOD((AN18-INDEX(cal!$B$2:$B$52,MATCH(AN18,cal!$B$2:$B$52,1)))-186,30)+1),"00"),""))</f>
        <v>1405/10/23</v>
      </c>
      <c r="G18" s="23" t="n">
        <v>0</v>
      </c>
      <c r="H18" s="24" t="n">
        <f aca="false">IF(OR(AM18="",E18=""),"",MAX(0,MIN(1,($AM$6-AM18+1)/E18)))</f>
        <v>0</v>
      </c>
      <c r="I18" s="22" t="str">
        <f aca="false">IF(OR(D18="",E18=""),"",IF(AM18="","تاریخ نامعتبر",IF(G18&gt;=1,"تمام",IF($AM$6&lt;AM18,"شروع نشده",IF(G18+0.1&lt;H18,"عقب","طبق برنامه")))))</f>
        <v>شروع نشده</v>
      </c>
      <c r="J18" s="4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4"/>
      <c r="AL18" s="2" t="str">
        <f aca="false">IF(ISNUMBER(D18),"",SUBSTITUTE(SUBSTITUTE(SUBSTITUTE(SUBSTITUTE(SUBSTITUTE(SUBSTITUTE(SUBSTITUTE(SUBSTITUTE(SUBSTITUTE(SUBSTITUTE(SUBSTITUTE(SUBSTITUTE(TRIM(D18&amp;""),"۰","0"),"۱","1"),"۲","2"),"۳","3"),"۴","4"),"۵","5"),"۶","6"),"۷","7"),"۸","8"),"۹","9"),"-","/"),".","/"))</f>
        <v>1405/10/09</v>
      </c>
      <c r="AM18" s="2" t="n">
        <f aca="false">IF(D18="","",IF(ISNUMBER(D18),D18,IFERROR(IF(VALUE(LEFT(AL18,FIND("/",AL18)-1))&gt;1700,DATE(VALUE(LEFT(AL18,FIND("/",AL18)-1)),VALUE(LEFT(MID(AL18,FIND("/",AL18)+1,20),FIND("/",MID(AL18,FIND("/",AL18)+1,20))-1)),VALUE(MID(MID(AL18,FIND("/",AL18)+1,20),FIND("/",MID(AL18,FIND("/",AL18)+1,20))+1,20))),INDEX(cal!$B$2:$B$52,MATCH(VALUE(LEFT(AL18,FIND("/",AL18)-1)),cal!$A$2:$A$52,0))+IF(VALUE(LEFT(MID(AL18,FIND("/",AL18)+1,20),FIND("/",MID(AL18,FIND("/",AL18)+1,20))-1))&lt;=6,(VALUE(LEFT(MID(AL18,FIND("/",AL18)+1,20),FIND("/",MID(AL18,FIND("/",AL18)+1,20))-1))-1)*31,186+(VALUE(LEFT(MID(AL18,FIND("/",AL18)+1,20),FIND("/",MID(AL18,FIND("/",AL18)+1,20))-1))-7)*30)+VALUE(MID(MID(AL18,FIND("/",AL18)+1,20),FIND("/",MID(AL18,FIND("/",AL18)+1,20))+1,20))-1),"")))</f>
        <v>46386</v>
      </c>
      <c r="AN18" s="2" t="n">
        <f aca="false">IF(OR(AM18="",E18=""),"",AM18+E18-1)</f>
        <v>46400</v>
      </c>
    </row>
    <row r="19" customFormat="false" ht="25.5" hidden="false" customHeight="true" outlineLevel="0" collapsed="false">
      <c r="A19" s="20" t="s">
        <v>51</v>
      </c>
      <c r="B19" s="21" t="s">
        <v>52</v>
      </c>
      <c r="C19" s="20" t="s">
        <v>26</v>
      </c>
      <c r="D19" s="7" t="s">
        <v>53</v>
      </c>
      <c r="E19" s="20" t="n">
        <v>10</v>
      </c>
      <c r="F19" s="22" t="str">
        <f aca="false">IF(AN19="","",IFERROR(INDEX(cal!$A$2:$A$52,MATCH(AN19,cal!$B$2:$B$52,1))&amp;"/"&amp;TEXT(IF((AN19-INDEX(cal!$B$2:$B$52,MATCH(AN19,cal!$B$2:$B$52,1)))&lt;186,INT((AN19-INDEX(cal!$B$2:$B$52,MATCH(AN19,cal!$B$2:$B$52,1)))/31)+1,INT(((AN19-INDEX(cal!$B$2:$B$52,MATCH(AN19,cal!$B$2:$B$52,1)))-186)/30)+7),"00")&amp;"/"&amp;TEXT(IF((AN19-INDEX(cal!$B$2:$B$52,MATCH(AN19,cal!$B$2:$B$52,1)))&lt;186,MOD((AN19-INDEX(cal!$B$2:$B$52,MATCH(AN19,cal!$B$2:$B$52,1))),31)+1,MOD((AN19-INDEX(cal!$B$2:$B$52,MATCH(AN19,cal!$B$2:$B$52,1)))-186,30)+1),"00"),""))</f>
        <v>1405/10/30</v>
      </c>
      <c r="G19" s="23" t="n">
        <v>0</v>
      </c>
      <c r="H19" s="24" t="n">
        <f aca="false">IF(OR(AM19="",E19=""),"",MAX(0,MIN(1,($AM$6-AM19+1)/E19)))</f>
        <v>0</v>
      </c>
      <c r="I19" s="22" t="str">
        <f aca="false">IF(OR(D19="",E19=""),"",IF(AM19="","تاریخ نامعتبر",IF(G19&gt;=1,"تمام",IF($AM$6&lt;AM19,"شروع نشده",IF(G19+0.1&lt;H19,"عقب","طبق برنامه")))))</f>
        <v>شروع نشده</v>
      </c>
      <c r="J19" s="4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4"/>
      <c r="AL19" s="2" t="str">
        <f aca="false">IF(ISNUMBER(D19),"",SUBSTITUTE(SUBSTITUTE(SUBSTITUTE(SUBSTITUTE(SUBSTITUTE(SUBSTITUTE(SUBSTITUTE(SUBSTITUTE(SUBSTITUTE(SUBSTITUTE(SUBSTITUTE(SUBSTITUTE(TRIM(D19&amp;""),"۰","0"),"۱","1"),"۲","2"),"۳","3"),"۴","4"),"۵","5"),"۶","6"),"۷","7"),"۸","8"),"۹","9"),"-","/"),".","/"))</f>
        <v>1405/10/21</v>
      </c>
      <c r="AM19" s="2" t="n">
        <f aca="false">IF(D19="","",IF(ISNUMBER(D19),D19,IFERROR(IF(VALUE(LEFT(AL19,FIND("/",AL19)-1))&gt;1700,DATE(VALUE(LEFT(AL19,FIND("/",AL19)-1)),VALUE(LEFT(MID(AL19,FIND("/",AL19)+1,20),FIND("/",MID(AL19,FIND("/",AL19)+1,20))-1)),VALUE(MID(MID(AL19,FIND("/",AL19)+1,20),FIND("/",MID(AL19,FIND("/",AL19)+1,20))+1,20))),INDEX(cal!$B$2:$B$52,MATCH(VALUE(LEFT(AL19,FIND("/",AL19)-1)),cal!$A$2:$A$52,0))+IF(VALUE(LEFT(MID(AL19,FIND("/",AL19)+1,20),FIND("/",MID(AL19,FIND("/",AL19)+1,20))-1))&lt;=6,(VALUE(LEFT(MID(AL19,FIND("/",AL19)+1,20),FIND("/",MID(AL19,FIND("/",AL19)+1,20))-1))-1)*31,186+(VALUE(LEFT(MID(AL19,FIND("/",AL19)+1,20),FIND("/",MID(AL19,FIND("/",AL19)+1,20))-1))-7)*30)+VALUE(MID(MID(AL19,FIND("/",AL19)+1,20),FIND("/",MID(AL19,FIND("/",AL19)+1,20))+1,20))-1),"")))</f>
        <v>46398</v>
      </c>
      <c r="AN19" s="2" t="n">
        <f aca="false">IF(OR(AM19="",E19=""),"",AM19+E19-1)</f>
        <v>46407</v>
      </c>
    </row>
    <row r="20" customFormat="false" ht="25.5" hidden="false" customHeight="true" outlineLevel="0" collapsed="false">
      <c r="A20" s="20"/>
      <c r="B20" s="21"/>
      <c r="C20" s="20"/>
      <c r="D20" s="7"/>
      <c r="E20" s="20"/>
      <c r="F20" s="22" t="str">
        <f aca="false">IF(AN20="","",IFERROR(INDEX(cal!$A$2:$A$52,MATCH(AN20,cal!$B$2:$B$52,1))&amp;"/"&amp;TEXT(IF((AN20-INDEX(cal!$B$2:$B$52,MATCH(AN20,cal!$B$2:$B$52,1)))&lt;186,INT((AN20-INDEX(cal!$B$2:$B$52,MATCH(AN20,cal!$B$2:$B$52,1)))/31)+1,INT(((AN20-INDEX(cal!$B$2:$B$52,MATCH(AN20,cal!$B$2:$B$52,1)))-186)/30)+7),"00")&amp;"/"&amp;TEXT(IF((AN20-INDEX(cal!$B$2:$B$52,MATCH(AN20,cal!$B$2:$B$52,1)))&lt;186,MOD((AN20-INDEX(cal!$B$2:$B$52,MATCH(AN20,cal!$B$2:$B$52,1))),31)+1,MOD((AN20-INDEX(cal!$B$2:$B$52,MATCH(AN20,cal!$B$2:$B$52,1)))-186,30)+1),"00"),""))</f>
        <v/>
      </c>
      <c r="G20" s="23"/>
      <c r="H20" s="24" t="str">
        <f aca="false">IF(OR(AM20="",E20=""),"",MAX(0,MIN(1,($AM$6-AM20+1)/E20)))</f>
        <v/>
      </c>
      <c r="I20" s="22" t="str">
        <f aca="false">IF(OR(D20="",E20=""),"",IF(AM20="","تاریخ نامعتبر",IF(G20&gt;=1,"تمام",IF($AM$6&lt;AM20,"شروع نشده",IF(G20+0.1&lt;H20,"عقب","طبق برنامه")))))</f>
        <v/>
      </c>
      <c r="J20" s="4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4"/>
      <c r="AL20" s="2" t="str">
        <f aca="false">IF(ISNUMBER(D20),"",SUBSTITUTE(SUBSTITUTE(SUBSTITUTE(SUBSTITUTE(SUBSTITUTE(SUBSTITUTE(SUBSTITUTE(SUBSTITUTE(SUBSTITUTE(SUBSTITUTE(SUBSTITUTE(SUBSTITUTE(TRIM(D20&amp;""),"۰","0"),"۱","1"),"۲","2"),"۳","3"),"۴","4"),"۵","5"),"۶","6"),"۷","7"),"۸","8"),"۹","9"),"-","/"),".","/"))</f>
        <v/>
      </c>
      <c r="AM20" s="2" t="str">
        <f aca="false">IF(D20="","",IF(ISNUMBER(D20),D20,IFERROR(IF(VALUE(LEFT(AL20,FIND("/",AL20)-1))&gt;1700,DATE(VALUE(LEFT(AL20,FIND("/",AL20)-1)),VALUE(LEFT(MID(AL20,FIND("/",AL20)+1,20),FIND("/",MID(AL20,FIND("/",AL20)+1,20))-1)),VALUE(MID(MID(AL20,FIND("/",AL20)+1,20),FIND("/",MID(AL20,FIND("/",AL20)+1,20))+1,20))),INDEX(cal!$B$2:$B$52,MATCH(VALUE(LEFT(AL20,FIND("/",AL20)-1)),cal!$A$2:$A$52,0))+IF(VALUE(LEFT(MID(AL20,FIND("/",AL20)+1,20),FIND("/",MID(AL20,FIND("/",AL20)+1,20))-1))&lt;=6,(VALUE(LEFT(MID(AL20,FIND("/",AL20)+1,20),FIND("/",MID(AL20,FIND("/",AL20)+1,20))-1))-1)*31,186+(VALUE(LEFT(MID(AL20,FIND("/",AL20)+1,20),FIND("/",MID(AL20,FIND("/",AL20)+1,20))-1))-7)*30)+VALUE(MID(MID(AL20,FIND("/",AL20)+1,20),FIND("/",MID(AL20,FIND("/",AL20)+1,20))+1,20))-1),"")))</f>
        <v/>
      </c>
      <c r="AN20" s="2" t="str">
        <f aca="false">IF(OR(AM20="",E20=""),"",AM20+E20-1)</f>
        <v/>
      </c>
    </row>
    <row r="21" customFormat="false" ht="25.5" hidden="false" customHeight="true" outlineLevel="0" collapsed="false">
      <c r="A21" s="20"/>
      <c r="B21" s="21"/>
      <c r="C21" s="20"/>
      <c r="D21" s="7"/>
      <c r="E21" s="20"/>
      <c r="F21" s="22" t="str">
        <f aca="false">IF(AN21="","",IFERROR(INDEX(cal!$A$2:$A$52,MATCH(AN21,cal!$B$2:$B$52,1))&amp;"/"&amp;TEXT(IF((AN21-INDEX(cal!$B$2:$B$52,MATCH(AN21,cal!$B$2:$B$52,1)))&lt;186,INT((AN21-INDEX(cal!$B$2:$B$52,MATCH(AN21,cal!$B$2:$B$52,1)))/31)+1,INT(((AN21-INDEX(cal!$B$2:$B$52,MATCH(AN21,cal!$B$2:$B$52,1)))-186)/30)+7),"00")&amp;"/"&amp;TEXT(IF((AN21-INDEX(cal!$B$2:$B$52,MATCH(AN21,cal!$B$2:$B$52,1)))&lt;186,MOD((AN21-INDEX(cal!$B$2:$B$52,MATCH(AN21,cal!$B$2:$B$52,1))),31)+1,MOD((AN21-INDEX(cal!$B$2:$B$52,MATCH(AN21,cal!$B$2:$B$52,1)))-186,30)+1),"00"),""))</f>
        <v/>
      </c>
      <c r="G21" s="23"/>
      <c r="H21" s="24" t="str">
        <f aca="false">IF(OR(AM21="",E21=""),"",MAX(0,MIN(1,($AM$6-AM21+1)/E21)))</f>
        <v/>
      </c>
      <c r="I21" s="22" t="str">
        <f aca="false">IF(OR(D21="",E21=""),"",IF(AM21="","تاریخ نامعتبر",IF(G21&gt;=1,"تمام",IF($AM$6&lt;AM21,"شروع نشده",IF(G21+0.1&lt;H21,"عقب","طبق برنامه")))))</f>
        <v/>
      </c>
      <c r="J21" s="4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4"/>
      <c r="AL21" s="2" t="str">
        <f aca="false">IF(ISNUMBER(D21),"",SUBSTITUTE(SUBSTITUTE(SUBSTITUTE(SUBSTITUTE(SUBSTITUTE(SUBSTITUTE(SUBSTITUTE(SUBSTITUTE(SUBSTITUTE(SUBSTITUTE(SUBSTITUTE(SUBSTITUTE(TRIM(D21&amp;""),"۰","0"),"۱","1"),"۲","2"),"۳","3"),"۴","4"),"۵","5"),"۶","6"),"۷","7"),"۸","8"),"۹","9"),"-","/"),".","/"))</f>
        <v/>
      </c>
      <c r="AM21" s="2" t="str">
        <f aca="false">IF(D21="","",IF(ISNUMBER(D21),D21,IFERROR(IF(VALUE(LEFT(AL21,FIND("/",AL21)-1))&gt;1700,DATE(VALUE(LEFT(AL21,FIND("/",AL21)-1)),VALUE(LEFT(MID(AL21,FIND("/",AL21)+1,20),FIND("/",MID(AL21,FIND("/",AL21)+1,20))-1)),VALUE(MID(MID(AL21,FIND("/",AL21)+1,20),FIND("/",MID(AL21,FIND("/",AL21)+1,20))+1,20))),INDEX(cal!$B$2:$B$52,MATCH(VALUE(LEFT(AL21,FIND("/",AL21)-1)),cal!$A$2:$A$52,0))+IF(VALUE(LEFT(MID(AL21,FIND("/",AL21)+1,20),FIND("/",MID(AL21,FIND("/",AL21)+1,20))-1))&lt;=6,(VALUE(LEFT(MID(AL21,FIND("/",AL21)+1,20),FIND("/",MID(AL21,FIND("/",AL21)+1,20))-1))-1)*31,186+(VALUE(LEFT(MID(AL21,FIND("/",AL21)+1,20),FIND("/",MID(AL21,FIND("/",AL21)+1,20))-1))-7)*30)+VALUE(MID(MID(AL21,FIND("/",AL21)+1,20),FIND("/",MID(AL21,FIND("/",AL21)+1,20))+1,20))-1),"")))</f>
        <v/>
      </c>
      <c r="AN21" s="2" t="str">
        <f aca="false">IF(OR(AM21="",E21=""),"",AM21+E21-1)</f>
        <v/>
      </c>
    </row>
    <row r="22" customFormat="false" ht="25.5" hidden="false" customHeight="true" outlineLevel="0" collapsed="false">
      <c r="A22" s="20"/>
      <c r="B22" s="21"/>
      <c r="C22" s="20"/>
      <c r="D22" s="7"/>
      <c r="E22" s="20"/>
      <c r="F22" s="22" t="str">
        <f aca="false">IF(AN22="","",IFERROR(INDEX(cal!$A$2:$A$52,MATCH(AN22,cal!$B$2:$B$52,1))&amp;"/"&amp;TEXT(IF((AN22-INDEX(cal!$B$2:$B$52,MATCH(AN22,cal!$B$2:$B$52,1)))&lt;186,INT((AN22-INDEX(cal!$B$2:$B$52,MATCH(AN22,cal!$B$2:$B$52,1)))/31)+1,INT(((AN22-INDEX(cal!$B$2:$B$52,MATCH(AN22,cal!$B$2:$B$52,1)))-186)/30)+7),"00")&amp;"/"&amp;TEXT(IF((AN22-INDEX(cal!$B$2:$B$52,MATCH(AN22,cal!$B$2:$B$52,1)))&lt;186,MOD((AN22-INDEX(cal!$B$2:$B$52,MATCH(AN22,cal!$B$2:$B$52,1))),31)+1,MOD((AN22-INDEX(cal!$B$2:$B$52,MATCH(AN22,cal!$B$2:$B$52,1)))-186,30)+1),"00"),""))</f>
        <v/>
      </c>
      <c r="G22" s="23"/>
      <c r="H22" s="24" t="str">
        <f aca="false">IF(OR(AM22="",E22=""),"",MAX(0,MIN(1,($AM$6-AM22+1)/E22)))</f>
        <v/>
      </c>
      <c r="I22" s="22" t="str">
        <f aca="false">IF(OR(D22="",E22=""),"",IF(AM22="","تاریخ نامعتبر",IF(G22&gt;=1,"تمام",IF($AM$6&lt;AM22,"شروع نشده",IF(G22+0.1&lt;H22,"عقب","طبق برنامه")))))</f>
        <v/>
      </c>
      <c r="J22" s="4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4"/>
      <c r="AL22" s="2" t="str">
        <f aca="false">IF(ISNUMBER(D22),"",SUBSTITUTE(SUBSTITUTE(SUBSTITUTE(SUBSTITUTE(SUBSTITUTE(SUBSTITUTE(SUBSTITUTE(SUBSTITUTE(SUBSTITUTE(SUBSTITUTE(SUBSTITUTE(SUBSTITUTE(TRIM(D22&amp;""),"۰","0"),"۱","1"),"۲","2"),"۳","3"),"۴","4"),"۵","5"),"۶","6"),"۷","7"),"۸","8"),"۹","9"),"-","/"),".","/"))</f>
        <v/>
      </c>
      <c r="AM22" s="2" t="str">
        <f aca="false">IF(D22="","",IF(ISNUMBER(D22),D22,IFERROR(IF(VALUE(LEFT(AL22,FIND("/",AL22)-1))&gt;1700,DATE(VALUE(LEFT(AL22,FIND("/",AL22)-1)),VALUE(LEFT(MID(AL22,FIND("/",AL22)+1,20),FIND("/",MID(AL22,FIND("/",AL22)+1,20))-1)),VALUE(MID(MID(AL22,FIND("/",AL22)+1,20),FIND("/",MID(AL22,FIND("/",AL22)+1,20))+1,20))),INDEX(cal!$B$2:$B$52,MATCH(VALUE(LEFT(AL22,FIND("/",AL22)-1)),cal!$A$2:$A$52,0))+IF(VALUE(LEFT(MID(AL22,FIND("/",AL22)+1,20),FIND("/",MID(AL22,FIND("/",AL22)+1,20))-1))&lt;=6,(VALUE(LEFT(MID(AL22,FIND("/",AL22)+1,20),FIND("/",MID(AL22,FIND("/",AL22)+1,20))-1))-1)*31,186+(VALUE(LEFT(MID(AL22,FIND("/",AL22)+1,20),FIND("/",MID(AL22,FIND("/",AL22)+1,20))-1))-7)*30)+VALUE(MID(MID(AL22,FIND("/",AL22)+1,20),FIND("/",MID(AL22,FIND("/",AL22)+1,20))+1,20))-1),"")))</f>
        <v/>
      </c>
      <c r="AN22" s="2" t="str">
        <f aca="false">IF(OR(AM22="",E22=""),"",AM22+E22-1)</f>
        <v/>
      </c>
    </row>
    <row r="23" customFormat="false" ht="25.5" hidden="false" customHeight="true" outlineLevel="0" collapsed="false">
      <c r="A23" s="20"/>
      <c r="B23" s="21"/>
      <c r="C23" s="20"/>
      <c r="D23" s="7"/>
      <c r="E23" s="20"/>
      <c r="F23" s="22" t="str">
        <f aca="false">IF(AN23="","",IFERROR(INDEX(cal!$A$2:$A$52,MATCH(AN23,cal!$B$2:$B$52,1))&amp;"/"&amp;TEXT(IF((AN23-INDEX(cal!$B$2:$B$52,MATCH(AN23,cal!$B$2:$B$52,1)))&lt;186,INT((AN23-INDEX(cal!$B$2:$B$52,MATCH(AN23,cal!$B$2:$B$52,1)))/31)+1,INT(((AN23-INDEX(cal!$B$2:$B$52,MATCH(AN23,cal!$B$2:$B$52,1)))-186)/30)+7),"00")&amp;"/"&amp;TEXT(IF((AN23-INDEX(cal!$B$2:$B$52,MATCH(AN23,cal!$B$2:$B$52,1)))&lt;186,MOD((AN23-INDEX(cal!$B$2:$B$52,MATCH(AN23,cal!$B$2:$B$52,1))),31)+1,MOD((AN23-INDEX(cal!$B$2:$B$52,MATCH(AN23,cal!$B$2:$B$52,1)))-186,30)+1),"00"),""))</f>
        <v/>
      </c>
      <c r="G23" s="23"/>
      <c r="H23" s="24" t="str">
        <f aca="false">IF(OR(AM23="",E23=""),"",MAX(0,MIN(1,($AM$6-AM23+1)/E23)))</f>
        <v/>
      </c>
      <c r="I23" s="22" t="str">
        <f aca="false">IF(OR(D23="",E23=""),"",IF(AM23="","تاریخ نامعتبر",IF(G23&gt;=1,"تمام",IF($AM$6&lt;AM23,"شروع نشده",IF(G23+0.1&lt;H23,"عقب","طبق برنامه")))))</f>
        <v/>
      </c>
      <c r="J23" s="4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4"/>
      <c r="AL23" s="2" t="str">
        <f aca="false">IF(ISNUMBER(D23),"",SUBSTITUTE(SUBSTITUTE(SUBSTITUTE(SUBSTITUTE(SUBSTITUTE(SUBSTITUTE(SUBSTITUTE(SUBSTITUTE(SUBSTITUTE(SUBSTITUTE(SUBSTITUTE(SUBSTITUTE(TRIM(D23&amp;""),"۰","0"),"۱","1"),"۲","2"),"۳","3"),"۴","4"),"۵","5"),"۶","6"),"۷","7"),"۸","8"),"۹","9"),"-","/"),".","/"))</f>
        <v/>
      </c>
      <c r="AM23" s="2" t="str">
        <f aca="false">IF(D23="","",IF(ISNUMBER(D23),D23,IFERROR(IF(VALUE(LEFT(AL23,FIND("/",AL23)-1))&gt;1700,DATE(VALUE(LEFT(AL23,FIND("/",AL23)-1)),VALUE(LEFT(MID(AL23,FIND("/",AL23)+1,20),FIND("/",MID(AL23,FIND("/",AL23)+1,20))-1)),VALUE(MID(MID(AL23,FIND("/",AL23)+1,20),FIND("/",MID(AL23,FIND("/",AL23)+1,20))+1,20))),INDEX(cal!$B$2:$B$52,MATCH(VALUE(LEFT(AL23,FIND("/",AL23)-1)),cal!$A$2:$A$52,0))+IF(VALUE(LEFT(MID(AL23,FIND("/",AL23)+1,20),FIND("/",MID(AL23,FIND("/",AL23)+1,20))-1))&lt;=6,(VALUE(LEFT(MID(AL23,FIND("/",AL23)+1,20),FIND("/",MID(AL23,FIND("/",AL23)+1,20))-1))-1)*31,186+(VALUE(LEFT(MID(AL23,FIND("/",AL23)+1,20),FIND("/",MID(AL23,FIND("/",AL23)+1,20))-1))-7)*30)+VALUE(MID(MID(AL23,FIND("/",AL23)+1,20),FIND("/",MID(AL23,FIND("/",AL23)+1,20))+1,20))-1),"")))</f>
        <v/>
      </c>
      <c r="AN23" s="2" t="str">
        <f aca="false">IF(OR(AM23="",E23=""),"",AM23+E23-1)</f>
        <v/>
      </c>
    </row>
    <row r="24" customFormat="false" ht="25.5" hidden="false" customHeight="true" outlineLevel="0" collapsed="false">
      <c r="A24" s="20"/>
      <c r="B24" s="21"/>
      <c r="C24" s="20"/>
      <c r="D24" s="7"/>
      <c r="E24" s="20"/>
      <c r="F24" s="22" t="str">
        <f aca="false">IF(AN24="","",IFERROR(INDEX(cal!$A$2:$A$52,MATCH(AN24,cal!$B$2:$B$52,1))&amp;"/"&amp;TEXT(IF((AN24-INDEX(cal!$B$2:$B$52,MATCH(AN24,cal!$B$2:$B$52,1)))&lt;186,INT((AN24-INDEX(cal!$B$2:$B$52,MATCH(AN24,cal!$B$2:$B$52,1)))/31)+1,INT(((AN24-INDEX(cal!$B$2:$B$52,MATCH(AN24,cal!$B$2:$B$52,1)))-186)/30)+7),"00")&amp;"/"&amp;TEXT(IF((AN24-INDEX(cal!$B$2:$B$52,MATCH(AN24,cal!$B$2:$B$52,1)))&lt;186,MOD((AN24-INDEX(cal!$B$2:$B$52,MATCH(AN24,cal!$B$2:$B$52,1))),31)+1,MOD((AN24-INDEX(cal!$B$2:$B$52,MATCH(AN24,cal!$B$2:$B$52,1)))-186,30)+1),"00"),""))</f>
        <v/>
      </c>
      <c r="G24" s="23"/>
      <c r="H24" s="24" t="str">
        <f aca="false">IF(OR(AM24="",E24=""),"",MAX(0,MIN(1,($AM$6-AM24+1)/E24)))</f>
        <v/>
      </c>
      <c r="I24" s="22" t="str">
        <f aca="false">IF(OR(D24="",E24=""),"",IF(AM24="","تاریخ نامعتبر",IF(G24&gt;=1,"تمام",IF($AM$6&lt;AM24,"شروع نشده",IF(G24+0.1&lt;H24,"عقب","طبق برنامه")))))</f>
        <v/>
      </c>
      <c r="J24" s="4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4"/>
      <c r="AL24" s="2" t="str">
        <f aca="false">IF(ISNUMBER(D24),"",SUBSTITUTE(SUBSTITUTE(SUBSTITUTE(SUBSTITUTE(SUBSTITUTE(SUBSTITUTE(SUBSTITUTE(SUBSTITUTE(SUBSTITUTE(SUBSTITUTE(SUBSTITUTE(SUBSTITUTE(TRIM(D24&amp;""),"۰","0"),"۱","1"),"۲","2"),"۳","3"),"۴","4"),"۵","5"),"۶","6"),"۷","7"),"۸","8"),"۹","9"),"-","/"),".","/"))</f>
        <v/>
      </c>
      <c r="AM24" s="2" t="str">
        <f aca="false">IF(D24="","",IF(ISNUMBER(D24),D24,IFERROR(IF(VALUE(LEFT(AL24,FIND("/",AL24)-1))&gt;1700,DATE(VALUE(LEFT(AL24,FIND("/",AL24)-1)),VALUE(LEFT(MID(AL24,FIND("/",AL24)+1,20),FIND("/",MID(AL24,FIND("/",AL24)+1,20))-1)),VALUE(MID(MID(AL24,FIND("/",AL24)+1,20),FIND("/",MID(AL24,FIND("/",AL24)+1,20))+1,20))),INDEX(cal!$B$2:$B$52,MATCH(VALUE(LEFT(AL24,FIND("/",AL24)-1)),cal!$A$2:$A$52,0))+IF(VALUE(LEFT(MID(AL24,FIND("/",AL24)+1,20),FIND("/",MID(AL24,FIND("/",AL24)+1,20))-1))&lt;=6,(VALUE(LEFT(MID(AL24,FIND("/",AL24)+1,20),FIND("/",MID(AL24,FIND("/",AL24)+1,20))-1))-1)*31,186+(VALUE(LEFT(MID(AL24,FIND("/",AL24)+1,20),FIND("/",MID(AL24,FIND("/",AL24)+1,20))-1))-7)*30)+VALUE(MID(MID(AL24,FIND("/",AL24)+1,20),FIND("/",MID(AL24,FIND("/",AL24)+1,20))+1,20))-1),"")))</f>
        <v/>
      </c>
      <c r="AN24" s="2" t="str">
        <f aca="false">IF(OR(AM24="",E24=""),"",AM24+E24-1)</f>
        <v/>
      </c>
    </row>
    <row r="25" customFormat="false" ht="25.5" hidden="false" customHeight="true" outlineLevel="0" collapsed="false">
      <c r="A25" s="20"/>
      <c r="B25" s="21"/>
      <c r="C25" s="20"/>
      <c r="D25" s="7"/>
      <c r="E25" s="20"/>
      <c r="F25" s="22" t="str">
        <f aca="false">IF(AN25="","",IFERROR(INDEX(cal!$A$2:$A$52,MATCH(AN25,cal!$B$2:$B$52,1))&amp;"/"&amp;TEXT(IF((AN25-INDEX(cal!$B$2:$B$52,MATCH(AN25,cal!$B$2:$B$52,1)))&lt;186,INT((AN25-INDEX(cal!$B$2:$B$52,MATCH(AN25,cal!$B$2:$B$52,1)))/31)+1,INT(((AN25-INDEX(cal!$B$2:$B$52,MATCH(AN25,cal!$B$2:$B$52,1)))-186)/30)+7),"00")&amp;"/"&amp;TEXT(IF((AN25-INDEX(cal!$B$2:$B$52,MATCH(AN25,cal!$B$2:$B$52,1)))&lt;186,MOD((AN25-INDEX(cal!$B$2:$B$52,MATCH(AN25,cal!$B$2:$B$52,1))),31)+1,MOD((AN25-INDEX(cal!$B$2:$B$52,MATCH(AN25,cal!$B$2:$B$52,1)))-186,30)+1),"00"),""))</f>
        <v/>
      </c>
      <c r="G25" s="23"/>
      <c r="H25" s="24" t="str">
        <f aca="false">IF(OR(AM25="",E25=""),"",MAX(0,MIN(1,($AM$6-AM25+1)/E25)))</f>
        <v/>
      </c>
      <c r="I25" s="22" t="str">
        <f aca="false">IF(OR(D25="",E25=""),"",IF(AM25="","تاریخ نامعتبر",IF(G25&gt;=1,"تمام",IF($AM$6&lt;AM25,"شروع نشده",IF(G25+0.1&lt;H25,"عقب","طبق برنامه")))))</f>
        <v/>
      </c>
      <c r="J25" s="4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4"/>
      <c r="AL25" s="2" t="str">
        <f aca="false">IF(ISNUMBER(D25),"",SUBSTITUTE(SUBSTITUTE(SUBSTITUTE(SUBSTITUTE(SUBSTITUTE(SUBSTITUTE(SUBSTITUTE(SUBSTITUTE(SUBSTITUTE(SUBSTITUTE(SUBSTITUTE(SUBSTITUTE(TRIM(D25&amp;""),"۰","0"),"۱","1"),"۲","2"),"۳","3"),"۴","4"),"۵","5"),"۶","6"),"۷","7"),"۸","8"),"۹","9"),"-","/"),".","/"))</f>
        <v/>
      </c>
      <c r="AM25" s="2" t="str">
        <f aca="false">IF(D25="","",IF(ISNUMBER(D25),D25,IFERROR(IF(VALUE(LEFT(AL25,FIND("/",AL25)-1))&gt;1700,DATE(VALUE(LEFT(AL25,FIND("/",AL25)-1)),VALUE(LEFT(MID(AL25,FIND("/",AL25)+1,20),FIND("/",MID(AL25,FIND("/",AL25)+1,20))-1)),VALUE(MID(MID(AL25,FIND("/",AL25)+1,20),FIND("/",MID(AL25,FIND("/",AL25)+1,20))+1,20))),INDEX(cal!$B$2:$B$52,MATCH(VALUE(LEFT(AL25,FIND("/",AL25)-1)),cal!$A$2:$A$52,0))+IF(VALUE(LEFT(MID(AL25,FIND("/",AL25)+1,20),FIND("/",MID(AL25,FIND("/",AL25)+1,20))-1))&lt;=6,(VALUE(LEFT(MID(AL25,FIND("/",AL25)+1,20),FIND("/",MID(AL25,FIND("/",AL25)+1,20))-1))-1)*31,186+(VALUE(LEFT(MID(AL25,FIND("/",AL25)+1,20),FIND("/",MID(AL25,FIND("/",AL25)+1,20))-1))-7)*30)+VALUE(MID(MID(AL25,FIND("/",AL25)+1,20),FIND("/",MID(AL25,FIND("/",AL25)+1,20))+1,20))-1),"")))</f>
        <v/>
      </c>
      <c r="AN25" s="2" t="str">
        <f aca="false">IF(OR(AM25="",E25=""),"",AM25+E25-1)</f>
        <v/>
      </c>
    </row>
    <row r="26" customFormat="false" ht="25.5" hidden="false" customHeight="true" outlineLevel="0" collapsed="false">
      <c r="A26" s="20"/>
      <c r="B26" s="21"/>
      <c r="C26" s="20"/>
      <c r="D26" s="7"/>
      <c r="E26" s="20"/>
      <c r="F26" s="22" t="str">
        <f aca="false">IF(AN26="","",IFERROR(INDEX(cal!$A$2:$A$52,MATCH(AN26,cal!$B$2:$B$52,1))&amp;"/"&amp;TEXT(IF((AN26-INDEX(cal!$B$2:$B$52,MATCH(AN26,cal!$B$2:$B$52,1)))&lt;186,INT((AN26-INDEX(cal!$B$2:$B$52,MATCH(AN26,cal!$B$2:$B$52,1)))/31)+1,INT(((AN26-INDEX(cal!$B$2:$B$52,MATCH(AN26,cal!$B$2:$B$52,1)))-186)/30)+7),"00")&amp;"/"&amp;TEXT(IF((AN26-INDEX(cal!$B$2:$B$52,MATCH(AN26,cal!$B$2:$B$52,1)))&lt;186,MOD((AN26-INDEX(cal!$B$2:$B$52,MATCH(AN26,cal!$B$2:$B$52,1))),31)+1,MOD((AN26-INDEX(cal!$B$2:$B$52,MATCH(AN26,cal!$B$2:$B$52,1)))-186,30)+1),"00"),""))</f>
        <v/>
      </c>
      <c r="G26" s="23"/>
      <c r="H26" s="24" t="str">
        <f aca="false">IF(OR(AM26="",E26=""),"",MAX(0,MIN(1,($AM$6-AM26+1)/E26)))</f>
        <v/>
      </c>
      <c r="I26" s="22" t="str">
        <f aca="false">IF(OR(D26="",E26=""),"",IF(AM26="","تاریخ نامعتبر",IF(G26&gt;=1,"تمام",IF($AM$6&lt;AM26,"شروع نشده",IF(G26+0.1&lt;H26,"عقب","طبق برنامه")))))</f>
        <v/>
      </c>
      <c r="J26" s="4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4"/>
      <c r="AL26" s="2" t="str">
        <f aca="false">IF(ISNUMBER(D26),"",SUBSTITUTE(SUBSTITUTE(SUBSTITUTE(SUBSTITUTE(SUBSTITUTE(SUBSTITUTE(SUBSTITUTE(SUBSTITUTE(SUBSTITUTE(SUBSTITUTE(SUBSTITUTE(SUBSTITUTE(TRIM(D26&amp;""),"۰","0"),"۱","1"),"۲","2"),"۳","3"),"۴","4"),"۵","5"),"۶","6"),"۷","7"),"۸","8"),"۹","9"),"-","/"),".","/"))</f>
        <v/>
      </c>
      <c r="AM26" s="2" t="str">
        <f aca="false">IF(D26="","",IF(ISNUMBER(D26),D26,IFERROR(IF(VALUE(LEFT(AL26,FIND("/",AL26)-1))&gt;1700,DATE(VALUE(LEFT(AL26,FIND("/",AL26)-1)),VALUE(LEFT(MID(AL26,FIND("/",AL26)+1,20),FIND("/",MID(AL26,FIND("/",AL26)+1,20))-1)),VALUE(MID(MID(AL26,FIND("/",AL26)+1,20),FIND("/",MID(AL26,FIND("/",AL26)+1,20))+1,20))),INDEX(cal!$B$2:$B$52,MATCH(VALUE(LEFT(AL26,FIND("/",AL26)-1)),cal!$A$2:$A$52,0))+IF(VALUE(LEFT(MID(AL26,FIND("/",AL26)+1,20),FIND("/",MID(AL26,FIND("/",AL26)+1,20))-1))&lt;=6,(VALUE(LEFT(MID(AL26,FIND("/",AL26)+1,20),FIND("/",MID(AL26,FIND("/",AL26)+1,20))-1))-1)*31,186+(VALUE(LEFT(MID(AL26,FIND("/",AL26)+1,20),FIND("/",MID(AL26,FIND("/",AL26)+1,20))-1))-7)*30)+VALUE(MID(MID(AL26,FIND("/",AL26)+1,20),FIND("/",MID(AL26,FIND("/",AL26)+1,20))+1,20))-1),"")))</f>
        <v/>
      </c>
      <c r="AN26" s="2" t="str">
        <f aca="false">IF(OR(AM26="",E26=""),"",AM26+E26-1)</f>
        <v/>
      </c>
    </row>
    <row r="27" customFormat="false" ht="25.5" hidden="false" customHeight="true" outlineLevel="0" collapsed="false">
      <c r="A27" s="20"/>
      <c r="B27" s="21"/>
      <c r="C27" s="20"/>
      <c r="D27" s="7"/>
      <c r="E27" s="20"/>
      <c r="F27" s="22" t="str">
        <f aca="false">IF(AN27="","",IFERROR(INDEX(cal!$A$2:$A$52,MATCH(AN27,cal!$B$2:$B$52,1))&amp;"/"&amp;TEXT(IF((AN27-INDEX(cal!$B$2:$B$52,MATCH(AN27,cal!$B$2:$B$52,1)))&lt;186,INT((AN27-INDEX(cal!$B$2:$B$52,MATCH(AN27,cal!$B$2:$B$52,1)))/31)+1,INT(((AN27-INDEX(cal!$B$2:$B$52,MATCH(AN27,cal!$B$2:$B$52,1)))-186)/30)+7),"00")&amp;"/"&amp;TEXT(IF((AN27-INDEX(cal!$B$2:$B$52,MATCH(AN27,cal!$B$2:$B$52,1)))&lt;186,MOD((AN27-INDEX(cal!$B$2:$B$52,MATCH(AN27,cal!$B$2:$B$52,1))),31)+1,MOD((AN27-INDEX(cal!$B$2:$B$52,MATCH(AN27,cal!$B$2:$B$52,1)))-186,30)+1),"00"),""))</f>
        <v/>
      </c>
      <c r="G27" s="23"/>
      <c r="H27" s="24" t="str">
        <f aca="false">IF(OR(AM27="",E27=""),"",MAX(0,MIN(1,($AM$6-AM27+1)/E27)))</f>
        <v/>
      </c>
      <c r="I27" s="22" t="str">
        <f aca="false">IF(OR(D27="",E27=""),"",IF(AM27="","تاریخ نامعتبر",IF(G27&gt;=1,"تمام",IF($AM$6&lt;AM27,"شروع نشده",IF(G27+0.1&lt;H27,"عقب","طبق برنامه")))))</f>
        <v/>
      </c>
      <c r="J27" s="4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4"/>
      <c r="AL27" s="2" t="str">
        <f aca="false">IF(ISNUMBER(D27),"",SUBSTITUTE(SUBSTITUTE(SUBSTITUTE(SUBSTITUTE(SUBSTITUTE(SUBSTITUTE(SUBSTITUTE(SUBSTITUTE(SUBSTITUTE(SUBSTITUTE(SUBSTITUTE(SUBSTITUTE(TRIM(D27&amp;""),"۰","0"),"۱","1"),"۲","2"),"۳","3"),"۴","4"),"۵","5"),"۶","6"),"۷","7"),"۸","8"),"۹","9"),"-","/"),".","/"))</f>
        <v/>
      </c>
      <c r="AM27" s="2" t="str">
        <f aca="false">IF(D27="","",IF(ISNUMBER(D27),D27,IFERROR(IF(VALUE(LEFT(AL27,FIND("/",AL27)-1))&gt;1700,DATE(VALUE(LEFT(AL27,FIND("/",AL27)-1)),VALUE(LEFT(MID(AL27,FIND("/",AL27)+1,20),FIND("/",MID(AL27,FIND("/",AL27)+1,20))-1)),VALUE(MID(MID(AL27,FIND("/",AL27)+1,20),FIND("/",MID(AL27,FIND("/",AL27)+1,20))+1,20))),INDEX(cal!$B$2:$B$52,MATCH(VALUE(LEFT(AL27,FIND("/",AL27)-1)),cal!$A$2:$A$52,0))+IF(VALUE(LEFT(MID(AL27,FIND("/",AL27)+1,20),FIND("/",MID(AL27,FIND("/",AL27)+1,20))-1))&lt;=6,(VALUE(LEFT(MID(AL27,FIND("/",AL27)+1,20),FIND("/",MID(AL27,FIND("/",AL27)+1,20))-1))-1)*31,186+(VALUE(LEFT(MID(AL27,FIND("/",AL27)+1,20),FIND("/",MID(AL27,FIND("/",AL27)+1,20))-1))-7)*30)+VALUE(MID(MID(AL27,FIND("/",AL27)+1,20),FIND("/",MID(AL27,FIND("/",AL27)+1,20))+1,20))-1),"")))</f>
        <v/>
      </c>
      <c r="AN27" s="2" t="str">
        <f aca="false">IF(OR(AM27="",E27=""),"",AM27+E27-1)</f>
        <v/>
      </c>
    </row>
    <row r="28" customFormat="false" ht="25.5" hidden="false" customHeight="true" outlineLevel="0" collapsed="false">
      <c r="A28" s="20"/>
      <c r="B28" s="21"/>
      <c r="C28" s="20"/>
      <c r="D28" s="7"/>
      <c r="E28" s="20"/>
      <c r="F28" s="22" t="str">
        <f aca="false">IF(AN28="","",IFERROR(INDEX(cal!$A$2:$A$52,MATCH(AN28,cal!$B$2:$B$52,1))&amp;"/"&amp;TEXT(IF((AN28-INDEX(cal!$B$2:$B$52,MATCH(AN28,cal!$B$2:$B$52,1)))&lt;186,INT((AN28-INDEX(cal!$B$2:$B$52,MATCH(AN28,cal!$B$2:$B$52,1)))/31)+1,INT(((AN28-INDEX(cal!$B$2:$B$52,MATCH(AN28,cal!$B$2:$B$52,1)))-186)/30)+7),"00")&amp;"/"&amp;TEXT(IF((AN28-INDEX(cal!$B$2:$B$52,MATCH(AN28,cal!$B$2:$B$52,1)))&lt;186,MOD((AN28-INDEX(cal!$B$2:$B$52,MATCH(AN28,cal!$B$2:$B$52,1))),31)+1,MOD((AN28-INDEX(cal!$B$2:$B$52,MATCH(AN28,cal!$B$2:$B$52,1)))-186,30)+1),"00"),""))</f>
        <v/>
      </c>
      <c r="G28" s="23"/>
      <c r="H28" s="24" t="str">
        <f aca="false">IF(OR(AM28="",E28=""),"",MAX(0,MIN(1,($AM$6-AM28+1)/E28)))</f>
        <v/>
      </c>
      <c r="I28" s="22" t="str">
        <f aca="false">IF(OR(D28="",E28=""),"",IF(AM28="","تاریخ نامعتبر",IF(G28&gt;=1,"تمام",IF($AM$6&lt;AM28,"شروع نشده",IF(G28+0.1&lt;H28,"عقب","طبق برنامه")))))</f>
        <v/>
      </c>
      <c r="J28" s="4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4"/>
      <c r="AL28" s="2" t="str">
        <f aca="false">IF(ISNUMBER(D28),"",SUBSTITUTE(SUBSTITUTE(SUBSTITUTE(SUBSTITUTE(SUBSTITUTE(SUBSTITUTE(SUBSTITUTE(SUBSTITUTE(SUBSTITUTE(SUBSTITUTE(SUBSTITUTE(SUBSTITUTE(TRIM(D28&amp;""),"۰","0"),"۱","1"),"۲","2"),"۳","3"),"۴","4"),"۵","5"),"۶","6"),"۷","7"),"۸","8"),"۹","9"),"-","/"),".","/"))</f>
        <v/>
      </c>
      <c r="AM28" s="2" t="str">
        <f aca="false">IF(D28="","",IF(ISNUMBER(D28),D28,IFERROR(IF(VALUE(LEFT(AL28,FIND("/",AL28)-1))&gt;1700,DATE(VALUE(LEFT(AL28,FIND("/",AL28)-1)),VALUE(LEFT(MID(AL28,FIND("/",AL28)+1,20),FIND("/",MID(AL28,FIND("/",AL28)+1,20))-1)),VALUE(MID(MID(AL28,FIND("/",AL28)+1,20),FIND("/",MID(AL28,FIND("/",AL28)+1,20))+1,20))),INDEX(cal!$B$2:$B$52,MATCH(VALUE(LEFT(AL28,FIND("/",AL28)-1)),cal!$A$2:$A$52,0))+IF(VALUE(LEFT(MID(AL28,FIND("/",AL28)+1,20),FIND("/",MID(AL28,FIND("/",AL28)+1,20))-1))&lt;=6,(VALUE(LEFT(MID(AL28,FIND("/",AL28)+1,20),FIND("/",MID(AL28,FIND("/",AL28)+1,20))-1))-1)*31,186+(VALUE(LEFT(MID(AL28,FIND("/",AL28)+1,20),FIND("/",MID(AL28,FIND("/",AL28)+1,20))-1))-7)*30)+VALUE(MID(MID(AL28,FIND("/",AL28)+1,20),FIND("/",MID(AL28,FIND("/",AL28)+1,20))+1,20))-1),"")))</f>
        <v/>
      </c>
      <c r="AN28" s="2" t="str">
        <f aca="false">IF(OR(AM28="",E28=""),"",AM28+E28-1)</f>
        <v/>
      </c>
    </row>
    <row r="29" customFormat="false" ht="25.5" hidden="false" customHeight="true" outlineLevel="0" collapsed="false">
      <c r="A29" s="20"/>
      <c r="B29" s="21"/>
      <c r="C29" s="20"/>
      <c r="D29" s="7"/>
      <c r="E29" s="20"/>
      <c r="F29" s="22" t="str">
        <f aca="false">IF(AN29="","",IFERROR(INDEX(cal!$A$2:$A$52,MATCH(AN29,cal!$B$2:$B$52,1))&amp;"/"&amp;TEXT(IF((AN29-INDEX(cal!$B$2:$B$52,MATCH(AN29,cal!$B$2:$B$52,1)))&lt;186,INT((AN29-INDEX(cal!$B$2:$B$52,MATCH(AN29,cal!$B$2:$B$52,1)))/31)+1,INT(((AN29-INDEX(cal!$B$2:$B$52,MATCH(AN29,cal!$B$2:$B$52,1)))-186)/30)+7),"00")&amp;"/"&amp;TEXT(IF((AN29-INDEX(cal!$B$2:$B$52,MATCH(AN29,cal!$B$2:$B$52,1)))&lt;186,MOD((AN29-INDEX(cal!$B$2:$B$52,MATCH(AN29,cal!$B$2:$B$52,1))),31)+1,MOD((AN29-INDEX(cal!$B$2:$B$52,MATCH(AN29,cal!$B$2:$B$52,1)))-186,30)+1),"00"),""))</f>
        <v/>
      </c>
      <c r="G29" s="23"/>
      <c r="H29" s="24" t="str">
        <f aca="false">IF(OR(AM29="",E29=""),"",MAX(0,MIN(1,($AM$6-AM29+1)/E29)))</f>
        <v/>
      </c>
      <c r="I29" s="22" t="str">
        <f aca="false">IF(OR(D29="",E29=""),"",IF(AM29="","تاریخ نامعتبر",IF(G29&gt;=1,"تمام",IF($AM$6&lt;AM29,"شروع نشده",IF(G29+0.1&lt;H29,"عقب","طبق برنامه")))))</f>
        <v/>
      </c>
      <c r="J29" s="4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4"/>
      <c r="AL29" s="2" t="str">
        <f aca="false">IF(ISNUMBER(D29),"",SUBSTITUTE(SUBSTITUTE(SUBSTITUTE(SUBSTITUTE(SUBSTITUTE(SUBSTITUTE(SUBSTITUTE(SUBSTITUTE(SUBSTITUTE(SUBSTITUTE(SUBSTITUTE(SUBSTITUTE(TRIM(D29&amp;""),"۰","0"),"۱","1"),"۲","2"),"۳","3"),"۴","4"),"۵","5"),"۶","6"),"۷","7"),"۸","8"),"۹","9"),"-","/"),".","/"))</f>
        <v/>
      </c>
      <c r="AM29" s="2" t="str">
        <f aca="false">IF(D29="","",IF(ISNUMBER(D29),D29,IFERROR(IF(VALUE(LEFT(AL29,FIND("/",AL29)-1))&gt;1700,DATE(VALUE(LEFT(AL29,FIND("/",AL29)-1)),VALUE(LEFT(MID(AL29,FIND("/",AL29)+1,20),FIND("/",MID(AL29,FIND("/",AL29)+1,20))-1)),VALUE(MID(MID(AL29,FIND("/",AL29)+1,20),FIND("/",MID(AL29,FIND("/",AL29)+1,20))+1,20))),INDEX(cal!$B$2:$B$52,MATCH(VALUE(LEFT(AL29,FIND("/",AL29)-1)),cal!$A$2:$A$52,0))+IF(VALUE(LEFT(MID(AL29,FIND("/",AL29)+1,20),FIND("/",MID(AL29,FIND("/",AL29)+1,20))-1))&lt;=6,(VALUE(LEFT(MID(AL29,FIND("/",AL29)+1,20),FIND("/",MID(AL29,FIND("/",AL29)+1,20))-1))-1)*31,186+(VALUE(LEFT(MID(AL29,FIND("/",AL29)+1,20),FIND("/",MID(AL29,FIND("/",AL29)+1,20))-1))-7)*30)+VALUE(MID(MID(AL29,FIND("/",AL29)+1,20),FIND("/",MID(AL29,FIND("/",AL29)+1,20))+1,20))-1),"")))</f>
        <v/>
      </c>
      <c r="AN29" s="2" t="str">
        <f aca="false">IF(OR(AM29="",E29=""),"",AM29+E29-1)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customFormat="false" ht="15" hidden="false" customHeight="false" outlineLevel="0" collapsed="false">
      <c r="A31" s="26"/>
      <c r="B31" s="27" t="s">
        <v>54</v>
      </c>
      <c r="C31" s="4"/>
      <c r="D31" s="28" t="s">
        <v>55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customFormat="false" ht="15" hidden="false" customHeight="false" outlineLevel="0" collapsed="false">
      <c r="A32" s="29"/>
      <c r="B32" s="27" t="s">
        <v>56</v>
      </c>
      <c r="C32" s="4"/>
      <c r="D32" s="28" t="s">
        <v>57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customFormat="false" ht="15" hidden="false" customHeight="false" outlineLevel="0" collapsed="false">
      <c r="A33" s="30"/>
      <c r="B33" s="27" t="s">
        <v>58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customFormat="false" ht="15" hidden="false" customHeight="false" outlineLevel="0" collapsed="false">
      <c r="A34" s="31"/>
      <c r="B34" s="27" t="s">
        <v>59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</sheetData>
  <mergeCells count="12">
    <mergeCell ref="A1:AK1"/>
    <mergeCell ref="A2:AK2"/>
    <mergeCell ref="C4:D4"/>
    <mergeCell ref="F4:G4"/>
    <mergeCell ref="H4:I4"/>
    <mergeCell ref="K4:R4"/>
    <mergeCell ref="T4:AA4"/>
    <mergeCell ref="AC4:AJ4"/>
    <mergeCell ref="K5:R6"/>
    <mergeCell ref="T5:AA6"/>
    <mergeCell ref="AC5:AJ6"/>
    <mergeCell ref="A8:I8"/>
  </mergeCells>
  <conditionalFormatting sqref="K10:AJ29">
    <cfRule type="expression" priority="2" aboveAverage="0" equalAverage="0" bottom="0" percent="0" rank="0" text="" dxfId="0">
      <formula>AND(AND(AND($AM10&lt;&gt;"",$AN10&lt;&gt;"",$AM10&lt;=K$3+6,$AN10&gt;=K$3),$G10&gt;0,K$3&lt;=$AM10+$E10*$G10-1),$H$4="تیره")</formula>
    </cfRule>
    <cfRule type="expression" priority="3" aboveAverage="0" equalAverage="0" bottom="0" percent="0" rank="0" text="" dxfId="1">
      <formula>AND(AND(AND($AM10&lt;&gt;"",$AN10&lt;&gt;"",$AM10&lt;=K$3+6,$AN10&gt;=K$3),$I10="عقب"),$H$4="تیره")</formula>
    </cfRule>
    <cfRule type="expression" priority="4" aboveAverage="0" equalAverage="0" bottom="0" percent="0" rank="0" text="" dxfId="2">
      <formula>AND(AND($AM10&lt;&gt;"",$AN10&lt;&gt;"",$AM10&lt;=K$3+6,$AN10&gt;=K$3),$H$4="تیره")</formula>
    </cfRule>
    <cfRule type="expression" priority="5" aboveAverage="0" equalAverage="0" bottom="0" percent="0" rank="0" text="" dxfId="3">
      <formula>AND(AND($AM$6&gt;=K$3,$AM$6&lt;K$3+7),$H$4="تیره")</formula>
    </cfRule>
    <cfRule type="expression" priority="6" aboveAverage="0" equalAverage="0" bottom="0" percent="0" rank="0" text="" dxfId="4">
      <formula>AND(AND($AM10&lt;&gt;"",$AN10&lt;&gt;"",$AM10&lt;=K$3+6,$AN10&gt;=K$3),$G10&gt;0,K$3&lt;=$AM10+$E10*$G10-1)</formula>
    </cfRule>
    <cfRule type="expression" priority="7" aboveAverage="0" equalAverage="0" bottom="0" percent="0" rank="0" text="" dxfId="5">
      <formula>AND(AND($AM10&lt;&gt;"",$AN10&lt;&gt;"",$AM10&lt;=K$3+6,$AN10&gt;=K$3),$I10="عقب")</formula>
    </cfRule>
    <cfRule type="expression" priority="8" aboveAverage="0" equalAverage="0" bottom="0" percent="0" rank="0" text="" dxfId="6">
      <formula>AND($AM10&lt;&gt;"",$AN10&lt;&gt;"",$AM10&lt;=K$3+6,$AN10&gt;=K$3)</formula>
    </cfRule>
    <cfRule type="expression" priority="9" aboveAverage="0" equalAverage="0" bottom="0" percent="0" rank="0" text="" dxfId="7">
      <formula>AND($AM$6&gt;=K$3,$AM$6&lt;K$3+7)</formula>
    </cfRule>
    <cfRule type="expression" priority="10" aboveAverage="0" equalAverage="0" bottom="0" percent="0" rank="0" text="" dxfId="8">
      <formula>$H$4="تیره"</formula>
    </cfRule>
  </conditionalFormatting>
  <conditionalFormatting sqref="K9:AJ9">
    <cfRule type="expression" priority="11" aboveAverage="0" equalAverage="0" bottom="0" percent="0" rank="0" text="" dxfId="9">
      <formula>AND($AM$6&gt;=K$3,$AM$6&lt;K$3+7)</formula>
    </cfRule>
    <cfRule type="expression" priority="12" aboveAverage="0" equalAverage="0" bottom="0" percent="0" rank="0" text="" dxfId="10">
      <formula>$H$4="تیره"</formula>
    </cfRule>
  </conditionalFormatting>
  <conditionalFormatting sqref="I10:I29">
    <cfRule type="expression" priority="13" aboveAverage="0" equalAverage="0" bottom="0" percent="0" rank="0" text="" dxfId="11">
      <formula>AND(I10="عقب",$H$4="تیره")</formula>
    </cfRule>
    <cfRule type="expression" priority="14" aboveAverage="0" equalAverage="0" bottom="0" percent="0" rank="0" text="" dxfId="11">
      <formula>I10="عقب"</formula>
    </cfRule>
    <cfRule type="expression" priority="15" aboveAverage="0" equalAverage="0" bottom="0" percent="0" rank="0" text="" dxfId="11">
      <formula>AND(I10="تاریخ نامعتبر",$H$4="تیره")</formula>
    </cfRule>
    <cfRule type="expression" priority="16" aboveAverage="0" equalAverage="0" bottom="0" percent="0" rank="0" text="" dxfId="11">
      <formula>I10="تاریخ نامعتبر"</formula>
    </cfRule>
    <cfRule type="expression" priority="17" aboveAverage="0" equalAverage="0" bottom="0" percent="0" rank="0" text="" dxfId="12">
      <formula>AND(I10="تمام",$H$4="تیره")</formula>
    </cfRule>
    <cfRule type="expression" priority="18" aboveAverage="0" equalAverage="0" bottom="0" percent="0" rank="0" text="" dxfId="13">
      <formula>I10="تمام"</formula>
    </cfRule>
    <cfRule type="expression" priority="19" aboveAverage="0" equalAverage="0" bottom="0" percent="0" rank="0" text="" dxfId="14">
      <formula>AND(I10="طبق برنامه",$H$4="تیره")</formula>
    </cfRule>
    <cfRule type="expression" priority="20" aboveAverage="0" equalAverage="0" bottom="0" percent="0" rank="0" text="" dxfId="15">
      <formula>I10="طبق برنامه"</formula>
    </cfRule>
  </conditionalFormatting>
  <conditionalFormatting sqref="D6">
    <cfRule type="expression" priority="21" aboveAverage="0" equalAverage="0" bottom="0" percent="0" rank="0" text="" dxfId="16">
      <formula>$H$4="تیره"</formula>
    </cfRule>
  </conditionalFormatting>
  <conditionalFormatting sqref="C4:C6">
    <cfRule type="expression" priority="22" aboveAverage="0" equalAverage="0" bottom="0" percent="0" rank="0" text="" dxfId="17">
      <formula>$H$4="تیره"</formula>
    </cfRule>
  </conditionalFormatting>
  <conditionalFormatting sqref="B4:B6">
    <cfRule type="expression" priority="23" aboveAverage="0" equalAverage="0" bottom="0" percent="0" rank="0" text="" dxfId="18">
      <formula>$H$4="تیره"</formula>
    </cfRule>
  </conditionalFormatting>
  <conditionalFormatting sqref="H4">
    <cfRule type="expression" priority="24" aboveAverage="0" equalAverage="0" bottom="0" percent="0" rank="0" text="" dxfId="17">
      <formula>$H$4="تیره"</formula>
    </cfRule>
  </conditionalFormatting>
  <conditionalFormatting sqref="F4">
    <cfRule type="expression" priority="25" aboveAverage="0" equalAverage="0" bottom="0" percent="0" rank="0" text="" dxfId="18">
      <formula>$H$4="تیره"</formula>
    </cfRule>
  </conditionalFormatting>
  <conditionalFormatting sqref="K5">
    <cfRule type="expression" priority="26" aboveAverage="0" equalAverage="0" bottom="0" percent="0" rank="0" text="" dxfId="19">
      <formula>$H$4="تیره"</formula>
    </cfRule>
  </conditionalFormatting>
  <conditionalFormatting sqref="K4:R6">
    <cfRule type="expression" priority="27" aboveAverage="0" equalAverage="0" bottom="0" percent="0" rank="0" text="" dxfId="20">
      <formula>$H$4="تیره"</formula>
    </cfRule>
  </conditionalFormatting>
  <conditionalFormatting sqref="T5">
    <cfRule type="expression" priority="28" aboveAverage="0" equalAverage="0" bottom="0" percent="0" rank="0" text="" dxfId="19">
      <formula>$H$4="تیره"</formula>
    </cfRule>
  </conditionalFormatting>
  <conditionalFormatting sqref="T4:AA6">
    <cfRule type="expression" priority="29" aboveAverage="0" equalAverage="0" bottom="0" percent="0" rank="0" text="" dxfId="20">
      <formula>$H$4="تیره"</formula>
    </cfRule>
  </conditionalFormatting>
  <conditionalFormatting sqref="AC5">
    <cfRule type="expression" priority="30" aboveAverage="0" equalAverage="0" bottom="0" percent="0" rank="0" text="" dxfId="21">
      <formula>$H$4="تیره"</formula>
    </cfRule>
  </conditionalFormatting>
  <conditionalFormatting sqref="AC4:AJ6">
    <cfRule type="expression" priority="31" aboveAverage="0" equalAverage="0" bottom="0" percent="0" rank="0" text="" dxfId="20">
      <formula>$H$4="تیره"</formula>
    </cfRule>
  </conditionalFormatting>
  <conditionalFormatting sqref="A9:I9">
    <cfRule type="expression" priority="32" aboveAverage="0" equalAverage="0" bottom="0" percent="0" rank="0" text="" dxfId="10">
      <formula>$H$4="تیره"</formula>
    </cfRule>
  </conditionalFormatting>
  <conditionalFormatting sqref="A8:I8">
    <cfRule type="expression" priority="33" aboveAverage="0" equalAverage="0" bottom="0" percent="0" rank="0" text="" dxfId="18">
      <formula>$H$4="تیره"</formula>
    </cfRule>
  </conditionalFormatting>
  <conditionalFormatting sqref="K7:AJ7">
    <cfRule type="expression" priority="34" aboveAverage="0" equalAverage="0" bottom="0" percent="0" rank="0" text="" dxfId="16">
      <formula>$H$4="تیره"</formula>
    </cfRule>
  </conditionalFormatting>
  <conditionalFormatting sqref="K8:AJ8">
    <cfRule type="expression" priority="35" aboveAverage="0" equalAverage="0" bottom="0" percent="0" rank="0" text="" dxfId="22">
      <formula>$H$4="تیره"</formula>
    </cfRule>
  </conditionalFormatting>
  <conditionalFormatting sqref="A10:E29">
    <cfRule type="expression" priority="36" aboveAverage="0" equalAverage="0" bottom="0" percent="0" rank="0" text="" dxfId="17">
      <formula>$H$4="تیره"</formula>
    </cfRule>
  </conditionalFormatting>
  <conditionalFormatting sqref="G10:G29">
    <cfRule type="expression" priority="37" aboveAverage="0" equalAverage="0" bottom="0" percent="0" rank="0" text="" dxfId="17">
      <formula>$H$4="تیره"</formula>
    </cfRule>
  </conditionalFormatting>
  <conditionalFormatting sqref="F10:F29">
    <cfRule type="expression" priority="38" aboveAverage="0" equalAverage="0" bottom="0" percent="0" rank="0" text="" dxfId="23">
      <formula>$H$4="تیره"</formula>
    </cfRule>
  </conditionalFormatting>
  <conditionalFormatting sqref="H10:I29">
    <cfRule type="expression" priority="39" aboveAverage="0" equalAverage="0" bottom="0" percent="0" rank="0" text="" dxfId="23">
      <formula>$H$4="تیره"</formula>
    </cfRule>
  </conditionalFormatting>
  <conditionalFormatting sqref="B31:AJ34">
    <cfRule type="expression" priority="40" aboveAverage="0" equalAverage="0" bottom="0" percent="0" rank="0" text="" dxfId="18">
      <formula>$H$4="تیره"</formula>
    </cfRule>
  </conditionalFormatting>
  <conditionalFormatting sqref="A1:AK2">
    <cfRule type="expression" priority="41" aboveAverage="0" equalAverage="0" bottom="0" percent="0" rank="0" text="" dxfId="24">
      <formula>$H$4="تیره"</formula>
    </cfRule>
  </conditionalFormatting>
  <conditionalFormatting sqref="A3:A30 A35:A36 B3:AK36">
    <cfRule type="expression" priority="42" aboveAverage="0" equalAverage="0" bottom="0" percent="0" rank="0" text="" dxfId="25">
      <formula>$H$4="تیره"</formula>
    </cfRule>
  </conditionalFormatting>
  <dataValidations count="3">
    <dataValidation allowBlank="false" error="«روشن» یا «تیره» را انتخاب کنید" errorStyle="stop" errorTitle="حالت نمایش" operator="between" showDropDown="false" showErrorMessage="false" showInputMessage="false" sqref="H4" type="list">
      <formula1>"روشن,تیره"</formula1>
      <formula2>0</formula2>
    </dataValidation>
    <dataValidation allowBlank="true" error="پیشرفت بین ۰٪ و ۱۰۰٪ است" errorStyle="stop" errorTitle="مقدار نامعتبر" operator="between" showDropDown="false" showErrorMessage="false" showInputMessage="false" sqref="G10:G29" type="decimal">
      <formula1>0</formula1>
      <formula2>1</formula2>
    </dataValidation>
    <dataValidation allowBlank="true" error="مدت باید عدد مثبت (روز) باشد" errorStyle="stop" operator="greaterThan" showDropDown="false" showErrorMessage="false" showInputMessage="false" sqref="E10:E29" type="whole">
      <formula1>0</formula1>
      <formula2>0</formula2>
    </dataValidation>
  </dataValidations>
  <hyperlinks>
    <hyperlink ref="D32" r:id="rId2" display="فونت قالب «وزیرمتن» است؛ اگر نصب نیست از axislabs.ir/free/Vazirmatn.ttf بگیرید.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false"/>
  </sheetPr>
  <dimension ref="A1:B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1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5"/>
  </cols>
  <sheetData>
    <row r="1" customFormat="false" ht="33.75" hidden="false" customHeight="true" outlineLevel="0" collapsed="false">
      <c r="A1" s="32" t="s">
        <v>60</v>
      </c>
      <c r="B1" s="32"/>
    </row>
    <row r="2" customFormat="false" ht="15" hidden="false" customHeight="false" outlineLevel="0" collapsed="false">
      <c r="A2" s="33"/>
      <c r="B2" s="34" t="s">
        <v>1</v>
      </c>
    </row>
    <row r="3" customFormat="false" ht="27.75" hidden="false" customHeight="true" outlineLevel="0" collapsed="false">
      <c r="A3" s="35" t="s">
        <v>61</v>
      </c>
      <c r="B3" s="36" t="s">
        <v>62</v>
      </c>
    </row>
    <row r="4" customFormat="false" ht="27.75" hidden="false" customHeight="true" outlineLevel="0" collapsed="false">
      <c r="A4" s="35" t="s">
        <v>63</v>
      </c>
      <c r="B4" s="36" t="s">
        <v>64</v>
      </c>
    </row>
    <row r="5" customFormat="false" ht="27.75" hidden="false" customHeight="true" outlineLevel="0" collapsed="false">
      <c r="A5" s="35" t="s">
        <v>65</v>
      </c>
      <c r="B5" s="36" t="s">
        <v>66</v>
      </c>
    </row>
    <row r="6" customFormat="false" ht="27.75" hidden="false" customHeight="true" outlineLevel="0" collapsed="false">
      <c r="A6" s="35" t="s">
        <v>67</v>
      </c>
      <c r="B6" s="36" t="s">
        <v>68</v>
      </c>
    </row>
    <row r="7" customFormat="false" ht="27.75" hidden="false" customHeight="true" outlineLevel="0" collapsed="false">
      <c r="A7" s="35" t="s">
        <v>69</v>
      </c>
      <c r="B7" s="36" t="s">
        <v>70</v>
      </c>
    </row>
    <row r="8" customFormat="false" ht="27.75" hidden="false" customHeight="true" outlineLevel="0" collapsed="false">
      <c r="A8" s="35" t="s">
        <v>71</v>
      </c>
      <c r="B8" s="36" t="s">
        <v>72</v>
      </c>
    </row>
    <row r="9" customFormat="false" ht="27.75" hidden="false" customHeight="true" outlineLevel="0" collapsed="false">
      <c r="A9" s="35" t="s">
        <v>73</v>
      </c>
      <c r="B9" s="36" t="s">
        <v>74</v>
      </c>
    </row>
    <row r="10" customFormat="false" ht="27.75" hidden="false" customHeight="true" outlineLevel="0" collapsed="false">
      <c r="A10" s="35" t="s">
        <v>75</v>
      </c>
      <c r="B10" s="36" t="s">
        <v>76</v>
      </c>
    </row>
    <row r="11" customFormat="false" ht="27.75" hidden="false" customHeight="true" outlineLevel="0" collapsed="false">
      <c r="A11" s="35" t="s">
        <v>77</v>
      </c>
      <c r="B11" s="36" t="s">
        <v>78</v>
      </c>
    </row>
    <row r="12" customFormat="false" ht="15" hidden="false" customHeight="false" outlineLevel="0" collapsed="false">
      <c r="A12" s="4"/>
      <c r="B12" s="4"/>
    </row>
    <row r="13" customFormat="false" ht="15" hidden="false" customHeight="false" outlineLevel="0" collapsed="false">
      <c r="A13" s="4"/>
      <c r="B13" s="4"/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1875" defaultRowHeight="15" zeroHeight="false" outlineLevelRow="0" outlineLevelCol="0"/>
  <sheetData>
    <row r="1" customFormat="false" ht="16.4" hidden="false" customHeight="false" outlineLevel="0" collapsed="false">
      <c r="A1" s="37" t="s">
        <v>79</v>
      </c>
      <c r="B1" s="37" t="s">
        <v>80</v>
      </c>
    </row>
    <row r="2" customFormat="false" ht="15" hidden="false" customHeight="false" outlineLevel="0" collapsed="false">
      <c r="A2" s="37" t="n">
        <v>1390</v>
      </c>
      <c r="B2" s="38" t="n">
        <v>40623</v>
      </c>
    </row>
    <row r="3" customFormat="false" ht="15" hidden="false" customHeight="false" outlineLevel="0" collapsed="false">
      <c r="A3" s="37" t="n">
        <v>1391</v>
      </c>
      <c r="B3" s="38" t="n">
        <v>40988</v>
      </c>
    </row>
    <row r="4" customFormat="false" ht="15" hidden="false" customHeight="false" outlineLevel="0" collapsed="false">
      <c r="A4" s="37" t="n">
        <v>1392</v>
      </c>
      <c r="B4" s="38" t="n">
        <v>41354</v>
      </c>
    </row>
    <row r="5" customFormat="false" ht="15" hidden="false" customHeight="false" outlineLevel="0" collapsed="false">
      <c r="A5" s="37" t="n">
        <v>1393</v>
      </c>
      <c r="B5" s="38" t="n">
        <v>41719</v>
      </c>
    </row>
    <row r="6" customFormat="false" ht="15" hidden="false" customHeight="false" outlineLevel="0" collapsed="false">
      <c r="A6" s="37" t="n">
        <v>1394</v>
      </c>
      <c r="B6" s="38" t="n">
        <v>42084</v>
      </c>
    </row>
    <row r="7" customFormat="false" ht="15" hidden="false" customHeight="false" outlineLevel="0" collapsed="false">
      <c r="A7" s="37" t="n">
        <v>1395</v>
      </c>
      <c r="B7" s="38" t="n">
        <v>42449</v>
      </c>
    </row>
    <row r="8" customFormat="false" ht="15" hidden="false" customHeight="false" outlineLevel="0" collapsed="false">
      <c r="A8" s="37" t="n">
        <v>1396</v>
      </c>
      <c r="B8" s="38" t="n">
        <v>42815</v>
      </c>
    </row>
    <row r="9" customFormat="false" ht="15" hidden="false" customHeight="false" outlineLevel="0" collapsed="false">
      <c r="A9" s="37" t="n">
        <v>1397</v>
      </c>
      <c r="B9" s="38" t="n">
        <v>43180</v>
      </c>
    </row>
    <row r="10" customFormat="false" ht="15" hidden="false" customHeight="false" outlineLevel="0" collapsed="false">
      <c r="A10" s="37" t="n">
        <v>1398</v>
      </c>
      <c r="B10" s="38" t="n">
        <v>43545</v>
      </c>
    </row>
    <row r="11" customFormat="false" ht="15" hidden="false" customHeight="false" outlineLevel="0" collapsed="false">
      <c r="A11" s="37" t="n">
        <v>1399</v>
      </c>
      <c r="B11" s="38" t="n">
        <v>43910</v>
      </c>
    </row>
    <row r="12" customFormat="false" ht="15" hidden="false" customHeight="false" outlineLevel="0" collapsed="false">
      <c r="A12" s="37" t="n">
        <v>1400</v>
      </c>
      <c r="B12" s="38" t="n">
        <v>44276</v>
      </c>
    </row>
    <row r="13" customFormat="false" ht="15" hidden="false" customHeight="false" outlineLevel="0" collapsed="false">
      <c r="A13" s="37" t="n">
        <v>1401</v>
      </c>
      <c r="B13" s="38" t="n">
        <v>44641</v>
      </c>
    </row>
    <row r="14" customFormat="false" ht="15" hidden="false" customHeight="false" outlineLevel="0" collapsed="false">
      <c r="A14" s="37" t="n">
        <v>1402</v>
      </c>
      <c r="B14" s="38" t="n">
        <v>45006</v>
      </c>
    </row>
    <row r="15" customFormat="false" ht="15" hidden="false" customHeight="false" outlineLevel="0" collapsed="false">
      <c r="A15" s="37" t="n">
        <v>1403</v>
      </c>
      <c r="B15" s="38" t="n">
        <v>45371</v>
      </c>
    </row>
    <row r="16" customFormat="false" ht="15" hidden="false" customHeight="false" outlineLevel="0" collapsed="false">
      <c r="A16" s="37" t="n">
        <v>1404</v>
      </c>
      <c r="B16" s="38" t="n">
        <v>45737</v>
      </c>
    </row>
    <row r="17" customFormat="false" ht="15" hidden="false" customHeight="false" outlineLevel="0" collapsed="false">
      <c r="A17" s="37" t="n">
        <v>1405</v>
      </c>
      <c r="B17" s="38" t="n">
        <v>46102</v>
      </c>
    </row>
    <row r="18" customFormat="false" ht="15" hidden="false" customHeight="false" outlineLevel="0" collapsed="false">
      <c r="A18" s="37" t="n">
        <v>1406</v>
      </c>
      <c r="B18" s="38" t="n">
        <v>46467</v>
      </c>
    </row>
    <row r="19" customFormat="false" ht="15" hidden="false" customHeight="false" outlineLevel="0" collapsed="false">
      <c r="A19" s="37" t="n">
        <v>1407</v>
      </c>
      <c r="B19" s="38" t="n">
        <v>46832</v>
      </c>
    </row>
    <row r="20" customFormat="false" ht="15" hidden="false" customHeight="false" outlineLevel="0" collapsed="false">
      <c r="A20" s="37" t="n">
        <v>1408</v>
      </c>
      <c r="B20" s="38" t="n">
        <v>47197</v>
      </c>
    </row>
    <row r="21" customFormat="false" ht="15" hidden="false" customHeight="false" outlineLevel="0" collapsed="false">
      <c r="A21" s="37" t="n">
        <v>1409</v>
      </c>
      <c r="B21" s="38" t="n">
        <v>47563</v>
      </c>
    </row>
    <row r="22" customFormat="false" ht="15" hidden="false" customHeight="false" outlineLevel="0" collapsed="false">
      <c r="A22" s="37" t="n">
        <v>1410</v>
      </c>
      <c r="B22" s="38" t="n">
        <v>47928</v>
      </c>
    </row>
    <row r="23" customFormat="false" ht="15" hidden="false" customHeight="false" outlineLevel="0" collapsed="false">
      <c r="A23" s="37" t="n">
        <v>1411</v>
      </c>
      <c r="B23" s="38" t="n">
        <v>48293</v>
      </c>
    </row>
    <row r="24" customFormat="false" ht="15" hidden="false" customHeight="false" outlineLevel="0" collapsed="false">
      <c r="A24" s="37" t="n">
        <v>1412</v>
      </c>
      <c r="B24" s="38" t="n">
        <v>48658</v>
      </c>
    </row>
    <row r="25" customFormat="false" ht="15" hidden="false" customHeight="false" outlineLevel="0" collapsed="false">
      <c r="A25" s="37" t="n">
        <v>1413</v>
      </c>
      <c r="B25" s="38" t="n">
        <v>49024</v>
      </c>
    </row>
    <row r="26" customFormat="false" ht="15" hidden="false" customHeight="false" outlineLevel="0" collapsed="false">
      <c r="A26" s="37" t="n">
        <v>1414</v>
      </c>
      <c r="B26" s="38" t="n">
        <v>49389</v>
      </c>
    </row>
    <row r="27" customFormat="false" ht="15" hidden="false" customHeight="false" outlineLevel="0" collapsed="false">
      <c r="A27" s="37" t="n">
        <v>1415</v>
      </c>
      <c r="B27" s="38" t="n">
        <v>49754</v>
      </c>
    </row>
    <row r="28" customFormat="false" ht="15" hidden="false" customHeight="false" outlineLevel="0" collapsed="false">
      <c r="A28" s="37" t="n">
        <v>1416</v>
      </c>
      <c r="B28" s="38" t="n">
        <v>50119</v>
      </c>
    </row>
    <row r="29" customFormat="false" ht="15" hidden="false" customHeight="false" outlineLevel="0" collapsed="false">
      <c r="A29" s="37" t="n">
        <v>1417</v>
      </c>
      <c r="B29" s="38" t="n">
        <v>50485</v>
      </c>
    </row>
    <row r="30" customFormat="false" ht="15" hidden="false" customHeight="false" outlineLevel="0" collapsed="false">
      <c r="A30" s="37" t="n">
        <v>1418</v>
      </c>
      <c r="B30" s="38" t="n">
        <v>50850</v>
      </c>
    </row>
    <row r="31" customFormat="false" ht="15" hidden="false" customHeight="false" outlineLevel="0" collapsed="false">
      <c r="A31" s="37" t="n">
        <v>1419</v>
      </c>
      <c r="B31" s="38" t="n">
        <v>51215</v>
      </c>
    </row>
    <row r="32" customFormat="false" ht="15" hidden="false" customHeight="false" outlineLevel="0" collapsed="false">
      <c r="A32" s="37" t="n">
        <v>1420</v>
      </c>
      <c r="B32" s="38" t="n">
        <v>51580</v>
      </c>
    </row>
    <row r="33" customFormat="false" ht="15" hidden="false" customHeight="false" outlineLevel="0" collapsed="false">
      <c r="A33" s="37" t="n">
        <v>1421</v>
      </c>
      <c r="B33" s="38" t="n">
        <v>51946</v>
      </c>
    </row>
    <row r="34" customFormat="false" ht="15" hidden="false" customHeight="false" outlineLevel="0" collapsed="false">
      <c r="A34" s="37" t="n">
        <v>1422</v>
      </c>
      <c r="B34" s="38" t="n">
        <v>52311</v>
      </c>
    </row>
    <row r="35" customFormat="false" ht="15" hidden="false" customHeight="false" outlineLevel="0" collapsed="false">
      <c r="A35" s="37" t="n">
        <v>1423</v>
      </c>
      <c r="B35" s="38" t="n">
        <v>52676</v>
      </c>
    </row>
    <row r="36" customFormat="false" ht="15" hidden="false" customHeight="false" outlineLevel="0" collapsed="false">
      <c r="A36" s="37" t="n">
        <v>1424</v>
      </c>
      <c r="B36" s="38" t="n">
        <v>53041</v>
      </c>
    </row>
    <row r="37" customFormat="false" ht="15" hidden="false" customHeight="false" outlineLevel="0" collapsed="false">
      <c r="A37" s="37" t="n">
        <v>1425</v>
      </c>
      <c r="B37" s="38" t="n">
        <v>53407</v>
      </c>
    </row>
    <row r="38" customFormat="false" ht="15" hidden="false" customHeight="false" outlineLevel="0" collapsed="false">
      <c r="A38" s="37" t="n">
        <v>1426</v>
      </c>
      <c r="B38" s="38" t="n">
        <v>53772</v>
      </c>
    </row>
    <row r="39" customFormat="false" ht="15" hidden="false" customHeight="false" outlineLevel="0" collapsed="false">
      <c r="A39" s="37" t="n">
        <v>1427</v>
      </c>
      <c r="B39" s="38" t="n">
        <v>54137</v>
      </c>
    </row>
    <row r="40" customFormat="false" ht="15" hidden="false" customHeight="false" outlineLevel="0" collapsed="false">
      <c r="A40" s="37" t="n">
        <v>1428</v>
      </c>
      <c r="B40" s="38" t="n">
        <v>54502</v>
      </c>
    </row>
    <row r="41" customFormat="false" ht="15" hidden="false" customHeight="false" outlineLevel="0" collapsed="false">
      <c r="A41" s="37" t="n">
        <v>1429</v>
      </c>
      <c r="B41" s="38" t="n">
        <v>54868</v>
      </c>
    </row>
    <row r="42" customFormat="false" ht="15" hidden="false" customHeight="false" outlineLevel="0" collapsed="false">
      <c r="A42" s="37" t="n">
        <v>1430</v>
      </c>
      <c r="B42" s="38" t="n">
        <v>55233</v>
      </c>
    </row>
    <row r="43" customFormat="false" ht="15" hidden="false" customHeight="false" outlineLevel="0" collapsed="false">
      <c r="A43" s="37" t="n">
        <v>1431</v>
      </c>
      <c r="B43" s="38" t="n">
        <v>55598</v>
      </c>
    </row>
    <row r="44" customFormat="false" ht="15" hidden="false" customHeight="false" outlineLevel="0" collapsed="false">
      <c r="A44" s="37" t="n">
        <v>1432</v>
      </c>
      <c r="B44" s="38" t="n">
        <v>55963</v>
      </c>
    </row>
    <row r="45" customFormat="false" ht="15" hidden="false" customHeight="false" outlineLevel="0" collapsed="false">
      <c r="A45" s="37" t="n">
        <v>1433</v>
      </c>
      <c r="B45" s="38" t="n">
        <v>56329</v>
      </c>
    </row>
    <row r="46" customFormat="false" ht="15" hidden="false" customHeight="false" outlineLevel="0" collapsed="false">
      <c r="A46" s="37" t="n">
        <v>1434</v>
      </c>
      <c r="B46" s="38" t="n">
        <v>56694</v>
      </c>
    </row>
    <row r="47" customFormat="false" ht="15" hidden="false" customHeight="false" outlineLevel="0" collapsed="false">
      <c r="A47" s="37" t="n">
        <v>1435</v>
      </c>
      <c r="B47" s="38" t="n">
        <v>57059</v>
      </c>
    </row>
    <row r="48" customFormat="false" ht="15" hidden="false" customHeight="false" outlineLevel="0" collapsed="false">
      <c r="A48" s="37" t="n">
        <v>1436</v>
      </c>
      <c r="B48" s="38" t="n">
        <v>57424</v>
      </c>
    </row>
    <row r="49" customFormat="false" ht="15" hidden="false" customHeight="false" outlineLevel="0" collapsed="false">
      <c r="A49" s="37" t="n">
        <v>1437</v>
      </c>
      <c r="B49" s="38" t="n">
        <v>57790</v>
      </c>
    </row>
    <row r="50" customFormat="false" ht="15" hidden="false" customHeight="false" outlineLevel="0" collapsed="false">
      <c r="A50" s="37" t="n">
        <v>1438</v>
      </c>
      <c r="B50" s="38" t="n">
        <v>58155</v>
      </c>
    </row>
    <row r="51" customFormat="false" ht="15" hidden="false" customHeight="false" outlineLevel="0" collapsed="false">
      <c r="A51" s="37" t="n">
        <v>1439</v>
      </c>
      <c r="B51" s="38" t="n">
        <v>58520</v>
      </c>
    </row>
    <row r="52" customFormat="false" ht="15" hidden="false" customHeight="false" outlineLevel="0" collapsed="false">
      <c r="A52" s="37" t="n">
        <v>1440</v>
      </c>
      <c r="B52" s="38" t="n">
        <v>58885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2026-10-09T19:11:56Z</dcterms:created>
  <dc:creator>openpyxl</dc:creator>
  <dc:description/>
  <dc:language>en-US</dc:language>
  <cp:lastModifiedBy/>
  <dcterms:modified xsi:type="dcterms:W3CDTF">2026-10-09T19:11:56Z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