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ه هفته‌ی آینده" sheetId="1" state="visible" r:id="rId1"/>
    <sheet xmlns:r="http://schemas.openxmlformats.org/officeDocument/2006/relationships" name="راهنما" sheetId="2" state="visible" r:id="rId2"/>
    <sheet xmlns:r="http://schemas.openxmlformats.org/officeDocument/2006/relationships" name="cal" sheetId="3" state="hidden" r:id="rId3"/>
  </sheets>
  <definedNames>
    <definedName name="_xlnm.Print_Titles" localSheetId="0">'سه هفته‌ی آینده'!$8:$8</definedName>
    <definedName name="_xlnm.Print_Area" localSheetId="0">'سه هفته‌ی آینده'!$A$1:$L$128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0">
    <font>
      <name val="Calibri"/>
      <family val="2"/>
      <color theme="1"/>
      <sz val="11"/>
      <scheme val="minor"/>
    </font>
    <font>
      <name val="Vazirmatn"/>
      <sz val="10"/>
    </font>
    <font>
      <name val="Vazirmatn"/>
      <b val="1"/>
      <color rgb="00FFFFFF"/>
      <sz val="16"/>
    </font>
    <font>
      <name val="Vazirmatn"/>
      <color rgb="00CBD5E1"/>
      <sz val="9"/>
    </font>
    <font>
      <name val="Vazirmatn"/>
      <b val="1"/>
      <sz val="10"/>
    </font>
    <font>
      <name val="Vazirmatn"/>
      <color rgb="000000FF"/>
      <sz val="10"/>
    </font>
    <font>
      <name val="Vazirmatn"/>
      <color rgb="0064748B"/>
      <sz val="8"/>
    </font>
    <font>
      <name val="Vazirmatn"/>
      <b val="1"/>
      <color rgb="00FFFFFF"/>
      <sz val="10"/>
    </font>
    <font>
      <name val="Vazirmatn"/>
      <b val="1"/>
      <color rgb="002563EB"/>
      <sz val="8"/>
    </font>
    <font>
      <name val="Vazirmatn"/>
      <color rgb="0094A3B8"/>
      <sz val="10"/>
    </font>
    <font>
      <name val="Vazirmatn"/>
      <color rgb="002563EB"/>
      <sz val="14"/>
    </font>
    <font>
      <name val="Vazirmatn"/>
      <b val="1"/>
      <color rgb="0064748B"/>
      <sz val="9"/>
    </font>
    <font>
      <name val="Vazirmatn"/>
      <b val="1"/>
      <color rgb="002563EB"/>
      <sz val="20"/>
    </font>
    <font>
      <name val="Vazirmatn"/>
      <b val="1"/>
      <color rgb="0015803D"/>
      <sz val="20"/>
    </font>
    <font>
      <name val="Vazirmatn"/>
      <b val="1"/>
      <color rgb="00DC2626"/>
      <sz val="20"/>
    </font>
    <font>
      <name val="Vazirmatn"/>
      <b val="1"/>
      <color rgb="000B0F19"/>
      <sz val="20"/>
    </font>
    <font>
      <name val="Vazirmatn"/>
      <b val="1"/>
      <sz val="15"/>
    </font>
    <font>
      <name val="Vazirmatn"/>
      <sz val="11"/>
    </font>
    <font>
      <name val="Vazirmatn"/>
      <b val="1"/>
      <sz val="11"/>
    </font>
    <font>
      <name val="Vazirmatn"/>
      <sz val="9"/>
    </font>
  </fonts>
  <fills count="6">
    <fill>
      <patternFill/>
    </fill>
    <fill>
      <patternFill patternType="gray125"/>
    </fill>
    <fill>
      <patternFill patternType="solid">
        <fgColor rgb="000B0F19"/>
      </patternFill>
    </fill>
    <fill>
      <patternFill patternType="solid">
        <fgColor rgb="00FFF4CC"/>
      </patternFill>
    </fill>
    <fill>
      <patternFill patternType="solid">
        <fgColor rgb="002563EB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1" fillId="0" borderId="0"/>
  </cellStyleXfs>
  <cellXfs count="26">
    <xf numFmtId="0" fontId="0" fillId="0" borderId="0" pivotButton="0" quotePrefix="0" xfId="0"/>
    <xf numFmtId="0" fontId="2" fillId="2" borderId="0" applyAlignment="1" pivotButton="0" quotePrefix="0" xfId="0">
      <alignment horizontal="right" vertical="center" wrapText="1" readingOrder="2"/>
    </xf>
    <xf numFmtId="0" fontId="3" fillId="2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5" fillId="3" borderId="1" applyAlignment="1" pivotButton="0" quotePrefix="0" xfId="0">
      <alignment horizontal="right" vertical="center" wrapText="1" readingOrder="2"/>
    </xf>
    <xf numFmtId="49" fontId="5" fillId="3" borderId="1" applyAlignment="1" pivotButton="0" quotePrefix="0" xfId="0">
      <alignment horizontal="center" vertical="center" wrapText="1" readingOrder="2"/>
    </xf>
    <xf numFmtId="0" fontId="6" fillId="0" borderId="0" pivotButton="0" quotePrefix="0" xfId="0"/>
    <xf numFmtId="0" fontId="11" fillId="5" borderId="0" applyAlignment="1" pivotButton="0" quotePrefix="0" xfId="0">
      <alignment horizontal="center" vertical="center" wrapText="1" readingOrder="2"/>
    </xf>
    <xf numFmtId="0" fontId="0" fillId="5" borderId="0" applyAlignment="1" pivotButton="0" quotePrefix="0" xfId="0">
      <alignment horizontal="center" vertical="center" wrapText="1" readingOrder="2"/>
    </xf>
    <xf numFmtId="0" fontId="12" fillId="5" borderId="0" applyAlignment="1" pivotButton="0" quotePrefix="0" xfId="0">
      <alignment horizontal="center" vertical="center" wrapText="1" readingOrder="2"/>
    </xf>
    <xf numFmtId="0" fontId="13" fillId="5" borderId="0" applyAlignment="1" pivotButton="0" quotePrefix="0" xfId="0">
      <alignment horizontal="center" vertical="center" wrapText="1" readingOrder="2"/>
    </xf>
    <xf numFmtId="0" fontId="14" fillId="5" borderId="0" applyAlignment="1" pivotButton="0" quotePrefix="0" xfId="0">
      <alignment horizontal="center" vertical="center" wrapText="1" readingOrder="2"/>
    </xf>
    <xf numFmtId="0" fontId="15" fillId="5" borderId="0" applyAlignment="1" pivotButton="0" quotePrefix="0" xfId="0">
      <alignment horizontal="center" vertical="center" wrapText="1" readingOrder="2"/>
    </xf>
    <xf numFmtId="0" fontId="8" fillId="0" borderId="0" applyAlignment="1" pivotButton="0" quotePrefix="0" xfId="0">
      <alignment horizontal="center" vertical="center" wrapText="1" readingOrder="2"/>
    </xf>
    <xf numFmtId="0" fontId="7" fillId="4" borderId="1" applyAlignment="1" pivotButton="0" quotePrefix="0" xfId="0">
      <alignment horizontal="center" vertical="center" wrapText="1" readingOrder="2"/>
    </xf>
    <xf numFmtId="0" fontId="9" fillId="0" borderId="1" applyAlignment="1" pivotButton="0" quotePrefix="0" xfId="0">
      <alignment horizontal="center" vertical="center" wrapText="1" readingOrder="2"/>
    </xf>
    <xf numFmtId="0" fontId="5" fillId="3" borderId="1" applyAlignment="1" pivotButton="0" quotePrefix="0" xfId="0">
      <alignment horizontal="center" vertical="center" wrapText="1" readingOrder="2"/>
    </xf>
    <xf numFmtId="0" fontId="10" fillId="0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0" fontId="16" fillId="0" borderId="0" applyAlignment="1" pivotButton="0" quotePrefix="0" xfId="0">
      <alignment horizontal="right" vertical="center" wrapText="1" readingOrder="2"/>
    </xf>
    <xf numFmtId="0" fontId="1" fillId="0" borderId="0" applyAlignment="1" pivotButton="0" quotePrefix="0" xfId="0">
      <alignment horizontal="right" vertical="center" wrapText="1" readingOrder="2"/>
    </xf>
    <xf numFmtId="0" fontId="17" fillId="0" borderId="0" applyAlignment="1" pivotButton="0" quotePrefix="0" xfId="0">
      <alignment horizontal="right" vertical="center" wrapText="1" readingOrder="2"/>
    </xf>
    <xf numFmtId="0" fontId="18" fillId="0" borderId="0" applyAlignment="1" pivotButton="0" quotePrefix="0" xfId="0">
      <alignment horizontal="right" vertical="center" wrapText="1" readingOrder="2"/>
    </xf>
    <xf numFmtId="0" fontId="19" fillId="0" borderId="0" applyAlignment="1" pivotButton="0" quotePrefix="0" xfId="0">
      <alignment horizontal="right" vertical="center" wrapText="1" readingOrder="2"/>
    </xf>
    <xf numFmtId="0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dxfs count="5">
    <dxf>
      <font>
        <name val="Vazirmatn"/>
        <b val="1"/>
        <color rgb="0015803D"/>
      </font>
      <fill>
        <patternFill patternType="solid">
          <fgColor rgb="00DCFCE7"/>
        </patternFill>
      </fill>
    </dxf>
    <dxf>
      <font>
        <name val="Vazirmatn"/>
        <b val="1"/>
        <color rgb="00DC2626"/>
      </font>
      <fill>
        <patternFill patternType="solid">
          <fgColor rgb="00FEE2E2"/>
        </patternFill>
      </fill>
    </dxf>
    <dxf>
      <font>
        <name val="Vazirmatn"/>
        <b val="1"/>
        <color rgb="0064748B"/>
      </font>
      <fill>
        <patternFill patternType="solid">
          <fgColor rgb="00F1F5F9"/>
        </patternFill>
      </fill>
    </dxf>
    <dxf>
      <fill>
        <patternFill patternType="solid">
          <fgColor rgb="00BFDBFE"/>
        </patternFill>
      </fill>
    </dxf>
    <dxf>
      <font>
        <name val="Vazirmatn"/>
        <color rgb="00DC2626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28"/>
  <sheetViews>
    <sheetView showGridLines="0"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1" customWidth="1" min="3" max="3"/>
    <col width="11" customWidth="1" min="4" max="4"/>
    <col width="12" customWidth="1" min="5" max="5"/>
    <col width="8" customWidth="1" min="6" max="6"/>
    <col width="8" customWidth="1" min="7" max="7"/>
    <col width="8" customWidth="1" min="8" max="8"/>
    <col width="9" customWidth="1" min="9" max="9"/>
    <col width="9" customWidth="1" min="10" max="10"/>
    <col width="9" customWidth="1" min="11" max="11"/>
    <col width="20" customWidth="1" min="12" max="12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</cols>
  <sheetData>
    <row r="1" ht="32" customHeight="1">
      <c r="A1" s="1" t="inlineStr">
        <is>
          <t>برنامه‌ی سه هفته‌ی آینده</t>
        </is>
      </c>
    </row>
    <row r="2" ht="22" customHeight="1">
      <c r="A2" s="2" t="inlineStr">
        <is>
          <t>هر فعالیت یک ردیف: شروع و پایان (شمسی) و سه پرسش، مصالح، نقشه و نیرو آماده است یا نه. هفته‌ها، وضعیت و کارت‌ها خودکارند. فقط سلول‌های آبیِ زمینه‌زرد را پر کنید.</t>
        </is>
      </c>
    </row>
    <row r="4">
      <c r="A4" s="3" t="inlineStr">
        <is>
          <t>پروژه</t>
        </is>
      </c>
      <c r="B4" s="4" t="inlineStr">
        <is>
          <t>مجتمع مسکونی نمونه</t>
        </is>
      </c>
      <c r="F4" s="3" t="inlineStr">
        <is>
          <t>تاریخ گزارش</t>
        </is>
      </c>
      <c r="G4" s="5" t="inlineStr">
        <is>
          <t>1405/08/13</t>
        </is>
      </c>
      <c r="I4" s="6" t="inlineStr">
        <is>
          <t>خالی بگذارید تا امروز حساب شود</t>
        </is>
      </c>
      <c r="N4">
        <f>IF(ISNUMBER(G4),"",SUBSTITUTE(SUBSTITUTE(SUBSTITUTE(SUBSTITUTE(SUBSTITUTE(SUBSTITUTE(SUBSTITUTE(SUBSTITUTE(SUBSTITUTE(SUBSTITUTE(SUBSTITUTE(SUBSTITUTE(TRIM(G4&amp;""),"۰","0"),"۱","1"),"۲","2"),"۳","3"),"۴","4"),"۵","5"),"۶","6"),"۷","7"),"۸","8"),"۹","9"),"-","/"),".","/"))</f>
        <v/>
      </c>
      <c r="O4">
        <f>IF(G4="",TODAY(),IF(G4="","",IF(ISNUMBER(G4),G4,IFERROR(IF(VALUE(LEFT(N4,FIND("/",N4)-1))&gt;1700,DATE(VALUE(LEFT(N4,FIND("/",N4)-1)),VALUE(LEFT(MID(N4,FIND("/",N4)+1,20),FIND("/",MID(N4,FIND("/",N4)+1,20))-1)),VALUE(MID(MID(N4,FIND("/",N4)+1,20),FIND("/",MID(N4,FIND("/",N4)+1,20))+1,20))),INDEX(cal!$B$2:$B$52,MATCH(VALUE(LEFT(N4,FIND("/",N4)-1)),cal!$A$2:$A$52,0))+IF(VALUE(LEFT(MID(N4,FIND("/",N4)+1,20),FIND("/",MID(N4,FIND("/",N4)+1,20))-1))&lt;=6,(VALUE(LEFT(MID(N4,FIND("/",N4)+1,20),FIND("/",MID(N4,FIND("/",N4)+1,20))-1))-1)*31,186+(VALUE(LEFT(MID(N4,FIND("/",N4)+1,20),FIND("/",MID(N4,FIND("/",N4)+1,20))-1))-7)*30)+VALUE(MID(MID(N4,FIND("/",N4)+1,20),FIND("/",MID(N4,FIND("/",N4)+1,20))+1,20))-1),""))))</f>
        <v/>
      </c>
    </row>
    <row r="5" ht="20" customHeight="1">
      <c r="A5" s="7" t="inlineStr">
        <is>
          <t>در ۳ هفته‌ی آینده</t>
        </is>
      </c>
      <c r="B5" s="8" t="n"/>
      <c r="C5" s="8" t="n"/>
      <c r="D5" s="7" t="inlineStr">
        <is>
          <t>آماده</t>
        </is>
      </c>
      <c r="E5" s="8" t="n"/>
      <c r="F5" s="7" t="inlineStr">
        <is>
          <t>مانع‌دار</t>
        </is>
      </c>
      <c r="G5" s="8" t="n"/>
      <c r="H5" s="8" t="n"/>
      <c r="I5" s="7" t="inlineStr">
        <is>
          <t>بیشترین مانع</t>
        </is>
      </c>
      <c r="J5" s="8" t="n"/>
      <c r="K5" s="8" t="n"/>
      <c r="L5" s="8" t="n"/>
    </row>
    <row r="6" ht="34" customHeight="1">
      <c r="A6" s="9">
        <f>COUNT($R$9:$R$128)</f>
        <v/>
      </c>
      <c r="B6" s="8" t="n"/>
      <c r="C6" s="8" t="n"/>
      <c r="D6" s="10">
        <f>COUNTIF($L$9:$L$128,"آماده ✓")</f>
        <v/>
      </c>
      <c r="E6" s="8" t="n"/>
      <c r="F6" s="11">
        <f>COUNTIF($L$9:$L$128,"مانع*")</f>
        <v/>
      </c>
      <c r="G6" s="8" t="n"/>
      <c r="H6" s="8" t="n"/>
      <c r="I6" s="12">
        <f>IF(MAX(COUNTIFS($R$9:$R$128,1,$F$9:$F$128,"نه"),COUNTIFS($R$9:$R$128,1,$G$9:$G$128,"نه"),COUNTIFS($R$9:$R$128,1,$H$9:$H$128,"نه"))=0,"—",IF(COUNTIFS($R$9:$R$128,1,$F$9:$F$128,"نه")=MAX(COUNTIFS($R$9:$R$128,1,$F$9:$F$128,"نه"),COUNTIFS($R$9:$R$128,1,$G$9:$G$128,"نه"),COUNTIFS($R$9:$R$128,1,$H$9:$H$128,"نه")),"مصالح",IF(COUNTIFS($R$9:$R$128,1,$G$9:$G$128,"نه")=MAX(COUNTIFS($R$9:$R$128,1,$F$9:$F$128,"نه"),COUNTIFS($R$9:$R$128,1,$G$9:$G$128,"نه"),COUNTIFS($R$9:$R$128,1,$H$9:$H$128,"نه")),"نقشه","نیرو")))</f>
        <v/>
      </c>
      <c r="J6" s="8" t="n"/>
      <c r="K6" s="8" t="n"/>
      <c r="L6" s="8" t="n"/>
    </row>
    <row r="7">
      <c r="I7" s="13">
        <f>IF($O$4+0="","",IFERROR(TEXT(IF(($O$4+0-INDEX(cal!$B$2:$B$52,MATCH($O$4+0,cal!$B$2:$B$52,1)))&lt;186,INT(($O$4+0-INDEX(cal!$B$2:$B$52,MATCH($O$4+0,cal!$B$2:$B$52,1)))/31)+1,INT((($O$4+0-INDEX(cal!$B$2:$B$52,MATCH($O$4+0,cal!$B$2:$B$52,1)))-186)/30)+7),"00")&amp;"/"&amp;TEXT(IF(($O$4+0-INDEX(cal!$B$2:$B$52,MATCH($O$4+0,cal!$B$2:$B$52,1)))&lt;186,MOD(($O$4+0-INDEX(cal!$B$2:$B$52,MATCH($O$4+0,cal!$B$2:$B$52,1))),31)+1,MOD(($O$4+0-INDEX(cal!$B$2:$B$52,MATCH($O$4+0,cal!$B$2:$B$52,1)))-186,30)+1),"00"),""))&amp;" تا "&amp;IF($O$4+6="","",IFERROR(TEXT(IF(($O$4+6-INDEX(cal!$B$2:$B$52,MATCH($O$4+6,cal!$B$2:$B$52,1)))&lt;186,INT(($O$4+6-INDEX(cal!$B$2:$B$52,MATCH($O$4+6,cal!$B$2:$B$52,1)))/31)+1,INT((($O$4+6-INDEX(cal!$B$2:$B$52,MATCH($O$4+6,cal!$B$2:$B$52,1)))-186)/30)+7),"00")&amp;"/"&amp;TEXT(IF(($O$4+6-INDEX(cal!$B$2:$B$52,MATCH($O$4+6,cal!$B$2:$B$52,1)))&lt;186,MOD(($O$4+6-INDEX(cal!$B$2:$B$52,MATCH($O$4+6,cal!$B$2:$B$52,1))),31)+1,MOD(($O$4+6-INDEX(cal!$B$2:$B$52,MATCH($O$4+6,cal!$B$2:$B$52,1)))-186,30)+1),"00"),""))</f>
        <v/>
      </c>
      <c r="J7" s="13">
        <f>IF($O$4+7="","",IFERROR(TEXT(IF(($O$4+7-INDEX(cal!$B$2:$B$52,MATCH($O$4+7,cal!$B$2:$B$52,1)))&lt;186,INT(($O$4+7-INDEX(cal!$B$2:$B$52,MATCH($O$4+7,cal!$B$2:$B$52,1)))/31)+1,INT((($O$4+7-INDEX(cal!$B$2:$B$52,MATCH($O$4+7,cal!$B$2:$B$52,1)))-186)/30)+7),"00")&amp;"/"&amp;TEXT(IF(($O$4+7-INDEX(cal!$B$2:$B$52,MATCH($O$4+7,cal!$B$2:$B$52,1)))&lt;186,MOD(($O$4+7-INDEX(cal!$B$2:$B$52,MATCH($O$4+7,cal!$B$2:$B$52,1))),31)+1,MOD(($O$4+7-INDEX(cal!$B$2:$B$52,MATCH($O$4+7,cal!$B$2:$B$52,1)))-186,30)+1),"00"),""))&amp;" تا "&amp;IF($O$4+13="","",IFERROR(TEXT(IF(($O$4+13-INDEX(cal!$B$2:$B$52,MATCH($O$4+13,cal!$B$2:$B$52,1)))&lt;186,INT(($O$4+13-INDEX(cal!$B$2:$B$52,MATCH($O$4+13,cal!$B$2:$B$52,1)))/31)+1,INT((($O$4+13-INDEX(cal!$B$2:$B$52,MATCH($O$4+13,cal!$B$2:$B$52,1)))-186)/30)+7),"00")&amp;"/"&amp;TEXT(IF(($O$4+13-INDEX(cal!$B$2:$B$52,MATCH($O$4+13,cal!$B$2:$B$52,1)))&lt;186,MOD(($O$4+13-INDEX(cal!$B$2:$B$52,MATCH($O$4+13,cal!$B$2:$B$52,1))),31)+1,MOD(($O$4+13-INDEX(cal!$B$2:$B$52,MATCH($O$4+13,cal!$B$2:$B$52,1)))-186,30)+1),"00"),""))</f>
        <v/>
      </c>
      <c r="K7" s="13">
        <f>IF($O$4+14="","",IFERROR(TEXT(IF(($O$4+14-INDEX(cal!$B$2:$B$52,MATCH($O$4+14,cal!$B$2:$B$52,1)))&lt;186,INT(($O$4+14-INDEX(cal!$B$2:$B$52,MATCH($O$4+14,cal!$B$2:$B$52,1)))/31)+1,INT((($O$4+14-INDEX(cal!$B$2:$B$52,MATCH($O$4+14,cal!$B$2:$B$52,1)))-186)/30)+7),"00")&amp;"/"&amp;TEXT(IF(($O$4+14-INDEX(cal!$B$2:$B$52,MATCH($O$4+14,cal!$B$2:$B$52,1)))&lt;186,MOD(($O$4+14-INDEX(cal!$B$2:$B$52,MATCH($O$4+14,cal!$B$2:$B$52,1))),31)+1,MOD(($O$4+14-INDEX(cal!$B$2:$B$52,MATCH($O$4+14,cal!$B$2:$B$52,1)))-186,30)+1),"00"),""))&amp;" تا "&amp;IF($O$4+20="","",IFERROR(TEXT(IF(($O$4+20-INDEX(cal!$B$2:$B$52,MATCH($O$4+20,cal!$B$2:$B$52,1)))&lt;186,INT(($O$4+20-INDEX(cal!$B$2:$B$52,MATCH($O$4+20,cal!$B$2:$B$52,1)))/31)+1,INT((($O$4+20-INDEX(cal!$B$2:$B$52,MATCH($O$4+20,cal!$B$2:$B$52,1)))-186)/30)+7),"00")&amp;"/"&amp;TEXT(IF(($O$4+20-INDEX(cal!$B$2:$B$52,MATCH($O$4+20,cal!$B$2:$B$52,1)))&lt;186,MOD(($O$4+20-INDEX(cal!$B$2:$B$52,MATCH($O$4+20,cal!$B$2:$B$52,1))),31)+1,MOD(($O$4+20-INDEX(cal!$B$2:$B$52,MATCH($O$4+20,cal!$B$2:$B$52,1)))-186,30)+1),"00"),""))</f>
        <v/>
      </c>
    </row>
    <row r="8" ht="26" customHeight="1">
      <c r="A8" s="14" t="inlineStr">
        <is>
          <t>ردیف</t>
        </is>
      </c>
      <c r="B8" s="14" t="inlineStr">
        <is>
          <t>فعالیت</t>
        </is>
      </c>
      <c r="C8" s="14" t="inlineStr">
        <is>
          <t>شروع</t>
        </is>
      </c>
      <c r="D8" s="14" t="inlineStr">
        <is>
          <t>پایان</t>
        </is>
      </c>
      <c r="E8" s="14" t="inlineStr">
        <is>
          <t>مسئول</t>
        </is>
      </c>
      <c r="F8" s="14" t="inlineStr">
        <is>
          <t>مصالح</t>
        </is>
      </c>
      <c r="G8" s="14" t="inlineStr">
        <is>
          <t>نقشه</t>
        </is>
      </c>
      <c r="H8" s="14" t="inlineStr">
        <is>
          <t>نیرو</t>
        </is>
      </c>
      <c r="I8" s="14" t="inlineStr">
        <is>
          <t>هفته ۱</t>
        </is>
      </c>
      <c r="J8" s="14" t="inlineStr">
        <is>
          <t>هفته ۲</t>
        </is>
      </c>
      <c r="K8" s="14" t="inlineStr">
        <is>
          <t>هفته ۳</t>
        </is>
      </c>
      <c r="L8" s="14" t="inlineStr">
        <is>
          <t>وضعیت</t>
        </is>
      </c>
    </row>
    <row r="9">
      <c r="A9" s="15">
        <f>IF(B9="","",ROW()-8)</f>
        <v/>
      </c>
      <c r="B9" s="4" t="inlineStr">
        <is>
          <t>قالب‌بندی سقف طبقه ۴</t>
        </is>
      </c>
      <c r="C9" s="5" t="inlineStr">
        <is>
          <t>1405/08/10</t>
        </is>
      </c>
      <c r="D9" s="5" t="inlineStr">
        <is>
          <t>1405/08/20</t>
        </is>
      </c>
      <c r="E9" s="4" t="inlineStr">
        <is>
          <t>آرماتوربند</t>
        </is>
      </c>
      <c r="F9" s="16" t="inlineStr">
        <is>
          <t>آماده</t>
        </is>
      </c>
      <c r="G9" s="16" t="inlineStr">
        <is>
          <t>آماده</t>
        </is>
      </c>
      <c r="H9" s="16" t="inlineStr">
        <is>
          <t>آماده</t>
        </is>
      </c>
      <c r="I9" s="17">
        <f>IF(OR(O9="",Q9=""),"",IF(AND(O9&lt;=$O$4+6,Q9&gt;=$O$4+0),"■",""))</f>
        <v/>
      </c>
      <c r="J9" s="17">
        <f>IF(OR(O9="",Q9=""),"",IF(AND(O9&lt;=$O$4+13,Q9&gt;=$O$4+7),"■",""))</f>
        <v/>
      </c>
      <c r="K9" s="17">
        <f>IF(OR(O9="",Q9=""),"",IF(AND(O9&lt;=$O$4+20,Q9&gt;=$O$4+14),"■",""))</f>
        <v/>
      </c>
      <c r="L9" s="18">
        <f>IF(OR(O9="",Q9=""),"",IF(R9&lt;&gt;1,"خارج از ۳ هفته",IF(AND(F9="آماده",G9="آماده",H9="آماده"),"آماده ✓","مانع: "&amp;TRIM(IF(F9="نه","مصالح ","")&amp;IF(G9="نه","نقشه ","")&amp;IF(H9="نه","نیرو","")))))</f>
        <v/>
      </c>
      <c r="N9">
        <f>IF(ISNUMBER(C9),"",SUBSTITUTE(SUBSTITUTE(SUBSTITUTE(SUBSTITUTE(SUBSTITUTE(SUBSTITUTE(SUBSTITUTE(SUBSTITUTE(SUBSTITUTE(SUBSTITUTE(SUBSTITUTE(SUBSTITUTE(TRIM(C9&amp;""),"۰","0"),"۱","1"),"۲","2"),"۳","3"),"۴","4"),"۵","5"),"۶","6"),"۷","7"),"۸","8"),"۹","9"),"-","/"),".","/"))</f>
        <v/>
      </c>
      <c r="O9">
        <f>IF(C9="","",IF(ISNUMBER(C9),C9,IFERROR(IF(VALUE(LEFT(N9,FIND("/",N9)-1))&gt;1700,DATE(VALUE(LEFT(N9,FIND("/",N9)-1)),VALUE(LEFT(MID(N9,FIND("/",N9)+1,20),FIND("/",MID(N9,FIND("/",N9)+1,20))-1)),VALUE(MID(MID(N9,FIND("/",N9)+1,20),FIND("/",MID(N9,FIND("/",N9)+1,20))+1,20))),INDEX(cal!$B$2:$B$52,MATCH(VALUE(LEFT(N9,FIND("/",N9)-1)),cal!$A$2:$A$52,0))+IF(VALUE(LEFT(MID(N9,FIND("/",N9)+1,20),FIND("/",MID(N9,FIND("/",N9)+1,20))-1))&lt;=6,(VALUE(LEFT(MID(N9,FIND("/",N9)+1,20),FIND("/",MID(N9,FIND("/",N9)+1,20))-1))-1)*31,186+(VALUE(LEFT(MID(N9,FIND("/",N9)+1,20),FIND("/",MID(N9,FIND("/",N9)+1,20))-1))-7)*30)+VALUE(MID(MID(N9,FIND("/",N9)+1,20),FIND("/",MID(N9,FIND("/",N9)+1,20))+1,20))-1),"")))</f>
        <v/>
      </c>
      <c r="P9">
        <f>IF(ISNUMBER(D9),"",SUBSTITUTE(SUBSTITUTE(SUBSTITUTE(SUBSTITUTE(SUBSTITUTE(SUBSTITUTE(SUBSTITUTE(SUBSTITUTE(SUBSTITUTE(SUBSTITUTE(SUBSTITUTE(SUBSTITUTE(TRIM(D9&amp;""),"۰","0"),"۱","1"),"۲","2"),"۳","3"),"۴","4"),"۵","5"),"۶","6"),"۷","7"),"۸","8"),"۹","9"),"-","/"),".","/"))</f>
        <v/>
      </c>
      <c r="Q9">
        <f>IF(D9="","",IF(ISNUMBER(D9),D9,IFERROR(IF(VALUE(LEFT(P9,FIND("/",P9)-1))&gt;1700,DATE(VALUE(LEFT(P9,FIND("/",P9)-1)),VALUE(LEFT(MID(P9,FIND("/",P9)+1,20),FIND("/",MID(P9,FIND("/",P9)+1,20))-1)),VALUE(MID(MID(P9,FIND("/",P9)+1,20),FIND("/",MID(P9,FIND("/",P9)+1,20))+1,20))),INDEX(cal!$B$2:$B$52,MATCH(VALUE(LEFT(P9,FIND("/",P9)-1)),cal!$A$2:$A$52,0))+IF(VALUE(LEFT(MID(P9,FIND("/",P9)+1,20),FIND("/",MID(P9,FIND("/",P9)+1,20))-1))&lt;=6,(VALUE(LEFT(MID(P9,FIND("/",P9)+1,20),FIND("/",MID(P9,FIND("/",P9)+1,20))-1))-1)*31,186+(VALUE(LEFT(MID(P9,FIND("/",P9)+1,20),FIND("/",MID(P9,FIND("/",P9)+1,20))-1))-7)*30)+VALUE(MID(MID(P9,FIND("/",P9)+1,20),FIND("/",MID(P9,FIND("/",P9)+1,20))+1,20))-1),"")))</f>
        <v/>
      </c>
      <c r="R9">
        <f>IF(OR(I9="■",J9="■",K9="■"),1,"")</f>
        <v/>
      </c>
    </row>
    <row r="10">
      <c r="A10" s="15">
        <f>IF(B10="","",ROW()-8)</f>
        <v/>
      </c>
      <c r="B10" s="4" t="inlineStr">
        <is>
          <t>بتن‌ریزی سقف طبقه ۴</t>
        </is>
      </c>
      <c r="C10" s="5" t="inlineStr">
        <is>
          <t>1405/08/21</t>
        </is>
      </c>
      <c r="D10" s="5" t="inlineStr">
        <is>
          <t>1405/08/22</t>
        </is>
      </c>
      <c r="E10" s="4" t="inlineStr">
        <is>
          <t>سرپرست کارگاه</t>
        </is>
      </c>
      <c r="F10" s="16" t="inlineStr">
        <is>
          <t>نه</t>
        </is>
      </c>
      <c r="G10" s="16" t="inlineStr">
        <is>
          <t>آماده</t>
        </is>
      </c>
      <c r="H10" s="16" t="inlineStr">
        <is>
          <t>آماده</t>
        </is>
      </c>
      <c r="I10" s="17">
        <f>IF(OR(O10="",Q10=""),"",IF(AND(O10&lt;=$O$4+6,Q10&gt;=$O$4+0),"■",""))</f>
        <v/>
      </c>
      <c r="J10" s="17">
        <f>IF(OR(O10="",Q10=""),"",IF(AND(O10&lt;=$O$4+13,Q10&gt;=$O$4+7),"■",""))</f>
        <v/>
      </c>
      <c r="K10" s="17">
        <f>IF(OR(O10="",Q10=""),"",IF(AND(O10&lt;=$O$4+20,Q10&gt;=$O$4+14),"■",""))</f>
        <v/>
      </c>
      <c r="L10" s="18">
        <f>IF(OR(O10="",Q10=""),"",IF(R10&lt;&gt;1,"خارج از ۳ هفته",IF(AND(F10="آماده",G10="آماده",H10="آماده"),"آماده ✓","مانع: "&amp;TRIM(IF(F10="نه","مصالح ","")&amp;IF(G10="نه","نقشه ","")&amp;IF(H10="نه","نیرو","")))))</f>
        <v/>
      </c>
      <c r="N10">
        <f>IF(ISNUMBER(C10),"",SUBSTITUTE(SUBSTITUTE(SUBSTITUTE(SUBSTITUTE(SUBSTITUTE(SUBSTITUTE(SUBSTITUTE(SUBSTITUTE(SUBSTITUTE(SUBSTITUTE(SUBSTITUTE(SUBSTITUTE(TRIM(C10&amp;""),"۰","0"),"۱","1"),"۲","2"),"۳","3"),"۴","4"),"۵","5"),"۶","6"),"۷","7"),"۸","8"),"۹","9"),"-","/"),".","/"))</f>
        <v/>
      </c>
      <c r="O10">
        <f>IF(C10="","",IF(ISNUMBER(C10),C10,IFERROR(IF(VALUE(LEFT(N10,FIND("/",N10)-1))&gt;1700,DATE(VALUE(LEFT(N10,FIND("/",N10)-1)),VALUE(LEFT(MID(N10,FIND("/",N10)+1,20),FIND("/",MID(N10,FIND("/",N10)+1,20))-1)),VALUE(MID(MID(N10,FIND("/",N10)+1,20),FIND("/",MID(N10,FIND("/",N10)+1,20))+1,20))),INDEX(cal!$B$2:$B$52,MATCH(VALUE(LEFT(N10,FIND("/",N10)-1)),cal!$A$2:$A$52,0))+IF(VALUE(LEFT(MID(N10,FIND("/",N10)+1,20),FIND("/",MID(N10,FIND("/",N10)+1,20))-1))&lt;=6,(VALUE(LEFT(MID(N10,FIND("/",N10)+1,20),FIND("/",MID(N10,FIND("/",N10)+1,20))-1))-1)*31,186+(VALUE(LEFT(MID(N10,FIND("/",N10)+1,20),FIND("/",MID(N10,FIND("/",N10)+1,20))-1))-7)*30)+VALUE(MID(MID(N10,FIND("/",N10)+1,20),FIND("/",MID(N10,FIND("/",N10)+1,20))+1,20))-1),"")))</f>
        <v/>
      </c>
      <c r="P10">
        <f>IF(ISNUMBER(D10),"",SUBSTITUTE(SUBSTITUTE(SUBSTITUTE(SUBSTITUTE(SUBSTITUTE(SUBSTITUTE(SUBSTITUTE(SUBSTITUTE(SUBSTITUTE(SUBSTITUTE(SUBSTITUTE(SUBSTITUTE(TRIM(D10&amp;""),"۰","0"),"۱","1"),"۲","2"),"۳","3"),"۴","4"),"۵","5"),"۶","6"),"۷","7"),"۸","8"),"۹","9"),"-","/"),".","/"))</f>
        <v/>
      </c>
      <c r="Q10">
        <f>IF(D10="","",IF(ISNUMBER(D10),D10,IFERROR(IF(VALUE(LEFT(P10,FIND("/",P10)-1))&gt;1700,DATE(VALUE(LEFT(P10,FIND("/",P10)-1)),VALUE(LEFT(MID(P10,FIND("/",P10)+1,20),FIND("/",MID(P10,FIND("/",P10)+1,20))-1)),VALUE(MID(MID(P10,FIND("/",P10)+1,20),FIND("/",MID(P10,FIND("/",P10)+1,20))+1,20))),INDEX(cal!$B$2:$B$52,MATCH(VALUE(LEFT(P10,FIND("/",P10)-1)),cal!$A$2:$A$52,0))+IF(VALUE(LEFT(MID(P10,FIND("/",P10)+1,20),FIND("/",MID(P10,FIND("/",P10)+1,20))-1))&lt;=6,(VALUE(LEFT(MID(P10,FIND("/",P10)+1,20),FIND("/",MID(P10,FIND("/",P10)+1,20))-1))-1)*31,186+(VALUE(LEFT(MID(P10,FIND("/",P10)+1,20),FIND("/",MID(P10,FIND("/",P10)+1,20))-1))-7)*30)+VALUE(MID(MID(P10,FIND("/",P10)+1,20),FIND("/",MID(P10,FIND("/",P10)+1,20))+1,20))-1),"")))</f>
        <v/>
      </c>
      <c r="R10">
        <f>IF(OR(I10="■",J10="■",K10="■"),1,"")</f>
        <v/>
      </c>
    </row>
    <row r="11">
      <c r="A11" s="15">
        <f>IF(B11="","",ROW()-8)</f>
        <v/>
      </c>
      <c r="B11" s="4" t="inlineStr">
        <is>
          <t>لوله‌کشی طبقه ۳</t>
        </is>
      </c>
      <c r="C11" s="5" t="inlineStr">
        <is>
          <t>1405/08/15</t>
        </is>
      </c>
      <c r="D11" s="5" t="inlineStr">
        <is>
          <t>1405/08/30</t>
        </is>
      </c>
      <c r="E11" s="4" t="inlineStr">
        <is>
          <t>تأسیسات</t>
        </is>
      </c>
      <c r="F11" s="16" t="inlineStr">
        <is>
          <t>آماده</t>
        </is>
      </c>
      <c r="G11" s="16" t="inlineStr">
        <is>
          <t>نه</t>
        </is>
      </c>
      <c r="H11" s="16" t="inlineStr">
        <is>
          <t>آماده</t>
        </is>
      </c>
      <c r="I11" s="17">
        <f>IF(OR(O11="",Q11=""),"",IF(AND(O11&lt;=$O$4+6,Q11&gt;=$O$4+0),"■",""))</f>
        <v/>
      </c>
      <c r="J11" s="17">
        <f>IF(OR(O11="",Q11=""),"",IF(AND(O11&lt;=$O$4+13,Q11&gt;=$O$4+7),"■",""))</f>
        <v/>
      </c>
      <c r="K11" s="17">
        <f>IF(OR(O11="",Q11=""),"",IF(AND(O11&lt;=$O$4+20,Q11&gt;=$O$4+14),"■",""))</f>
        <v/>
      </c>
      <c r="L11" s="18">
        <f>IF(OR(O11="",Q11=""),"",IF(R11&lt;&gt;1,"خارج از ۳ هفته",IF(AND(F11="آماده",G11="آماده",H11="آماده"),"آماده ✓","مانع: "&amp;TRIM(IF(F11="نه","مصالح ","")&amp;IF(G11="نه","نقشه ","")&amp;IF(H11="نه","نیرو","")))))</f>
        <v/>
      </c>
      <c r="N11">
        <f>IF(ISNUMBER(C11),"",SUBSTITUTE(SUBSTITUTE(SUBSTITUTE(SUBSTITUTE(SUBSTITUTE(SUBSTITUTE(SUBSTITUTE(SUBSTITUTE(SUBSTITUTE(SUBSTITUTE(SUBSTITUTE(SUBSTITUTE(TRIM(C11&amp;""),"۰","0"),"۱","1"),"۲","2"),"۳","3"),"۴","4"),"۵","5"),"۶","6"),"۷","7"),"۸","8"),"۹","9"),"-","/"),".","/"))</f>
        <v/>
      </c>
      <c r="O11">
        <f>IF(C11="","",IF(ISNUMBER(C11),C11,IFERROR(IF(VALUE(LEFT(N11,FIND("/",N11)-1))&gt;1700,DATE(VALUE(LEFT(N11,FIND("/",N11)-1)),VALUE(LEFT(MID(N11,FIND("/",N11)+1,20),FIND("/",MID(N11,FIND("/",N11)+1,20))-1)),VALUE(MID(MID(N11,FIND("/",N11)+1,20),FIND("/",MID(N11,FIND("/",N11)+1,20))+1,20))),INDEX(cal!$B$2:$B$52,MATCH(VALUE(LEFT(N11,FIND("/",N11)-1)),cal!$A$2:$A$52,0))+IF(VALUE(LEFT(MID(N11,FIND("/",N11)+1,20),FIND("/",MID(N11,FIND("/",N11)+1,20))-1))&lt;=6,(VALUE(LEFT(MID(N11,FIND("/",N11)+1,20),FIND("/",MID(N11,FIND("/",N11)+1,20))-1))-1)*31,186+(VALUE(LEFT(MID(N11,FIND("/",N11)+1,20),FIND("/",MID(N11,FIND("/",N11)+1,20))-1))-7)*30)+VALUE(MID(MID(N11,FIND("/",N11)+1,20),FIND("/",MID(N11,FIND("/",N11)+1,20))+1,20))-1),"")))</f>
        <v/>
      </c>
      <c r="P11">
        <f>IF(ISNUMBER(D11),"",SUBSTITUTE(SUBSTITUTE(SUBSTITUTE(SUBSTITUTE(SUBSTITUTE(SUBSTITUTE(SUBSTITUTE(SUBSTITUTE(SUBSTITUTE(SUBSTITUTE(SUBSTITUTE(SUBSTITUTE(TRIM(D11&amp;""),"۰","0"),"۱","1"),"۲","2"),"۳","3"),"۴","4"),"۵","5"),"۶","6"),"۷","7"),"۸","8"),"۹","9"),"-","/"),".","/"))</f>
        <v/>
      </c>
      <c r="Q11">
        <f>IF(D11="","",IF(ISNUMBER(D11),D11,IFERROR(IF(VALUE(LEFT(P11,FIND("/",P11)-1))&gt;1700,DATE(VALUE(LEFT(P11,FIND("/",P11)-1)),VALUE(LEFT(MID(P11,FIND("/",P11)+1,20),FIND("/",MID(P11,FIND("/",P11)+1,20))-1)),VALUE(MID(MID(P11,FIND("/",P11)+1,20),FIND("/",MID(P11,FIND("/",P11)+1,20))+1,20))),INDEX(cal!$B$2:$B$52,MATCH(VALUE(LEFT(P11,FIND("/",P11)-1)),cal!$A$2:$A$52,0))+IF(VALUE(LEFT(MID(P11,FIND("/",P11)+1,20),FIND("/",MID(P11,FIND("/",P11)+1,20))-1))&lt;=6,(VALUE(LEFT(MID(P11,FIND("/",P11)+1,20),FIND("/",MID(P11,FIND("/",P11)+1,20))-1))-1)*31,186+(VALUE(LEFT(MID(P11,FIND("/",P11)+1,20),FIND("/",MID(P11,FIND("/",P11)+1,20))-1))-7)*30)+VALUE(MID(MID(P11,FIND("/",P11)+1,20),FIND("/",MID(P11,FIND("/",P11)+1,20))+1,20))-1),"")))</f>
        <v/>
      </c>
      <c r="R11">
        <f>IF(OR(I11="■",J11="■",K11="■"),1,"")</f>
        <v/>
      </c>
    </row>
    <row r="12">
      <c r="A12" s="15">
        <f>IF(B12="","",ROW()-8)</f>
        <v/>
      </c>
      <c r="B12" s="4" t="inlineStr">
        <is>
          <t>سفت‌کاری طبقه ۲</t>
        </is>
      </c>
      <c r="C12" s="5" t="inlineStr">
        <is>
          <t>1405/08/05</t>
        </is>
      </c>
      <c r="D12" s="5" t="inlineStr">
        <is>
          <t>1405/08/28</t>
        </is>
      </c>
      <c r="E12" s="4" t="inlineStr">
        <is>
          <t>بنا</t>
        </is>
      </c>
      <c r="F12" s="16" t="inlineStr">
        <is>
          <t>آماده</t>
        </is>
      </c>
      <c r="G12" s="16" t="inlineStr">
        <is>
          <t>آماده</t>
        </is>
      </c>
      <c r="H12" s="16" t="inlineStr">
        <is>
          <t>آماده</t>
        </is>
      </c>
      <c r="I12" s="17">
        <f>IF(OR(O12="",Q12=""),"",IF(AND(O12&lt;=$O$4+6,Q12&gt;=$O$4+0),"■",""))</f>
        <v/>
      </c>
      <c r="J12" s="17">
        <f>IF(OR(O12="",Q12=""),"",IF(AND(O12&lt;=$O$4+13,Q12&gt;=$O$4+7),"■",""))</f>
        <v/>
      </c>
      <c r="K12" s="17">
        <f>IF(OR(O12="",Q12=""),"",IF(AND(O12&lt;=$O$4+20,Q12&gt;=$O$4+14),"■",""))</f>
        <v/>
      </c>
      <c r="L12" s="18">
        <f>IF(OR(O12="",Q12=""),"",IF(R12&lt;&gt;1,"خارج از ۳ هفته",IF(AND(F12="آماده",G12="آماده",H12="آماده"),"آماده ✓","مانع: "&amp;TRIM(IF(F12="نه","مصالح ","")&amp;IF(G12="نه","نقشه ","")&amp;IF(H12="نه","نیرو","")))))</f>
        <v/>
      </c>
      <c r="N12">
        <f>IF(ISNUMBER(C12),"",SUBSTITUTE(SUBSTITUTE(SUBSTITUTE(SUBSTITUTE(SUBSTITUTE(SUBSTITUTE(SUBSTITUTE(SUBSTITUTE(SUBSTITUTE(SUBSTITUTE(SUBSTITUTE(SUBSTITUTE(TRIM(C12&amp;""),"۰","0"),"۱","1"),"۲","2"),"۳","3"),"۴","4"),"۵","5"),"۶","6"),"۷","7"),"۸","8"),"۹","9"),"-","/"),".","/"))</f>
        <v/>
      </c>
      <c r="O12">
        <f>IF(C12="","",IF(ISNUMBER(C12),C12,IFERROR(IF(VALUE(LEFT(N12,FIND("/",N12)-1))&gt;1700,DATE(VALUE(LEFT(N12,FIND("/",N12)-1)),VALUE(LEFT(MID(N12,FIND("/",N12)+1,20),FIND("/",MID(N12,FIND("/",N12)+1,20))-1)),VALUE(MID(MID(N12,FIND("/",N12)+1,20),FIND("/",MID(N12,FIND("/",N12)+1,20))+1,20))),INDEX(cal!$B$2:$B$52,MATCH(VALUE(LEFT(N12,FIND("/",N12)-1)),cal!$A$2:$A$52,0))+IF(VALUE(LEFT(MID(N12,FIND("/",N12)+1,20),FIND("/",MID(N12,FIND("/",N12)+1,20))-1))&lt;=6,(VALUE(LEFT(MID(N12,FIND("/",N12)+1,20),FIND("/",MID(N12,FIND("/",N12)+1,20))-1))-1)*31,186+(VALUE(LEFT(MID(N12,FIND("/",N12)+1,20),FIND("/",MID(N12,FIND("/",N12)+1,20))-1))-7)*30)+VALUE(MID(MID(N12,FIND("/",N12)+1,20),FIND("/",MID(N12,FIND("/",N12)+1,20))+1,20))-1),"")))</f>
        <v/>
      </c>
      <c r="P12">
        <f>IF(ISNUMBER(D12),"",SUBSTITUTE(SUBSTITUTE(SUBSTITUTE(SUBSTITUTE(SUBSTITUTE(SUBSTITUTE(SUBSTITUTE(SUBSTITUTE(SUBSTITUTE(SUBSTITUTE(SUBSTITUTE(SUBSTITUTE(TRIM(D12&amp;""),"۰","0"),"۱","1"),"۲","2"),"۳","3"),"۴","4"),"۵","5"),"۶","6"),"۷","7"),"۸","8"),"۹","9"),"-","/"),".","/"))</f>
        <v/>
      </c>
      <c r="Q12">
        <f>IF(D12="","",IF(ISNUMBER(D12),D12,IFERROR(IF(VALUE(LEFT(P12,FIND("/",P12)-1))&gt;1700,DATE(VALUE(LEFT(P12,FIND("/",P12)-1)),VALUE(LEFT(MID(P12,FIND("/",P12)+1,20),FIND("/",MID(P12,FIND("/",P12)+1,20))-1)),VALUE(MID(MID(P12,FIND("/",P12)+1,20),FIND("/",MID(P12,FIND("/",P12)+1,20))+1,20))),INDEX(cal!$B$2:$B$52,MATCH(VALUE(LEFT(P12,FIND("/",P12)-1)),cal!$A$2:$A$52,0))+IF(VALUE(LEFT(MID(P12,FIND("/",P12)+1,20),FIND("/",MID(P12,FIND("/",P12)+1,20))-1))&lt;=6,(VALUE(LEFT(MID(P12,FIND("/",P12)+1,20),FIND("/",MID(P12,FIND("/",P12)+1,20))-1))-1)*31,186+(VALUE(LEFT(MID(P12,FIND("/",P12)+1,20),FIND("/",MID(P12,FIND("/",P12)+1,20))-1))-7)*30)+VALUE(MID(MID(P12,FIND("/",P12)+1,20),FIND("/",MID(P12,FIND("/",P12)+1,20))+1,20))-1),"")))</f>
        <v/>
      </c>
      <c r="R12">
        <f>IF(OR(I12="■",J12="■",K12="■"),1,"")</f>
        <v/>
      </c>
    </row>
    <row r="13">
      <c r="A13" s="15">
        <f>IF(B13="","",ROW()-8)</f>
        <v/>
      </c>
      <c r="B13" s="4" t="inlineStr">
        <is>
          <t>کاشی‌کاری طبقه ۱</t>
        </is>
      </c>
      <c r="C13" s="5" t="inlineStr">
        <is>
          <t>1405/08/25</t>
        </is>
      </c>
      <c r="D13" s="5" t="inlineStr">
        <is>
          <t>1405/09/15</t>
        </is>
      </c>
      <c r="E13" s="4" t="inlineStr">
        <is>
          <t>کاشی‌کار</t>
        </is>
      </c>
      <c r="F13" s="16" t="inlineStr">
        <is>
          <t>آماده</t>
        </is>
      </c>
      <c r="G13" s="16" t="inlineStr">
        <is>
          <t>آماده</t>
        </is>
      </c>
      <c r="H13" s="16" t="inlineStr">
        <is>
          <t>نه</t>
        </is>
      </c>
      <c r="I13" s="17">
        <f>IF(OR(O13="",Q13=""),"",IF(AND(O13&lt;=$O$4+6,Q13&gt;=$O$4+0),"■",""))</f>
        <v/>
      </c>
      <c r="J13" s="17">
        <f>IF(OR(O13="",Q13=""),"",IF(AND(O13&lt;=$O$4+13,Q13&gt;=$O$4+7),"■",""))</f>
        <v/>
      </c>
      <c r="K13" s="17">
        <f>IF(OR(O13="",Q13=""),"",IF(AND(O13&lt;=$O$4+20,Q13&gt;=$O$4+14),"■",""))</f>
        <v/>
      </c>
      <c r="L13" s="18">
        <f>IF(OR(O13="",Q13=""),"",IF(R13&lt;&gt;1,"خارج از ۳ هفته",IF(AND(F13="آماده",G13="آماده",H13="آماده"),"آماده ✓","مانع: "&amp;TRIM(IF(F13="نه","مصالح ","")&amp;IF(G13="نه","نقشه ","")&amp;IF(H13="نه","نیرو","")))))</f>
        <v/>
      </c>
      <c r="N13">
        <f>IF(ISNUMBER(C13),"",SUBSTITUTE(SUBSTITUTE(SUBSTITUTE(SUBSTITUTE(SUBSTITUTE(SUBSTITUTE(SUBSTITUTE(SUBSTITUTE(SUBSTITUTE(SUBSTITUTE(SUBSTITUTE(SUBSTITUTE(TRIM(C13&amp;""),"۰","0"),"۱","1"),"۲","2"),"۳","3"),"۴","4"),"۵","5"),"۶","6"),"۷","7"),"۸","8"),"۹","9"),"-","/"),".","/"))</f>
        <v/>
      </c>
      <c r="O13">
        <f>IF(C13="","",IF(ISNUMBER(C13),C13,IFERROR(IF(VALUE(LEFT(N13,FIND("/",N13)-1))&gt;1700,DATE(VALUE(LEFT(N13,FIND("/",N13)-1)),VALUE(LEFT(MID(N13,FIND("/",N13)+1,20),FIND("/",MID(N13,FIND("/",N13)+1,20))-1)),VALUE(MID(MID(N13,FIND("/",N13)+1,20),FIND("/",MID(N13,FIND("/",N13)+1,20))+1,20))),INDEX(cal!$B$2:$B$52,MATCH(VALUE(LEFT(N13,FIND("/",N13)-1)),cal!$A$2:$A$52,0))+IF(VALUE(LEFT(MID(N13,FIND("/",N13)+1,20),FIND("/",MID(N13,FIND("/",N13)+1,20))-1))&lt;=6,(VALUE(LEFT(MID(N13,FIND("/",N13)+1,20),FIND("/",MID(N13,FIND("/",N13)+1,20))-1))-1)*31,186+(VALUE(LEFT(MID(N13,FIND("/",N13)+1,20),FIND("/",MID(N13,FIND("/",N13)+1,20))-1))-7)*30)+VALUE(MID(MID(N13,FIND("/",N13)+1,20),FIND("/",MID(N13,FIND("/",N13)+1,20))+1,20))-1),"")))</f>
        <v/>
      </c>
      <c r="P13">
        <f>IF(ISNUMBER(D13),"",SUBSTITUTE(SUBSTITUTE(SUBSTITUTE(SUBSTITUTE(SUBSTITUTE(SUBSTITUTE(SUBSTITUTE(SUBSTITUTE(SUBSTITUTE(SUBSTITUTE(SUBSTITUTE(SUBSTITUTE(TRIM(D13&amp;""),"۰","0"),"۱","1"),"۲","2"),"۳","3"),"۴","4"),"۵","5"),"۶","6"),"۷","7"),"۸","8"),"۹","9"),"-","/"),".","/"))</f>
        <v/>
      </c>
      <c r="Q13">
        <f>IF(D13="","",IF(ISNUMBER(D13),D13,IFERROR(IF(VALUE(LEFT(P13,FIND("/",P13)-1))&gt;1700,DATE(VALUE(LEFT(P13,FIND("/",P13)-1)),VALUE(LEFT(MID(P13,FIND("/",P13)+1,20),FIND("/",MID(P13,FIND("/",P13)+1,20))-1)),VALUE(MID(MID(P13,FIND("/",P13)+1,20),FIND("/",MID(P13,FIND("/",P13)+1,20))+1,20))),INDEX(cal!$B$2:$B$52,MATCH(VALUE(LEFT(P13,FIND("/",P13)-1)),cal!$A$2:$A$52,0))+IF(VALUE(LEFT(MID(P13,FIND("/",P13)+1,20),FIND("/",MID(P13,FIND("/",P13)+1,20))-1))&lt;=6,(VALUE(LEFT(MID(P13,FIND("/",P13)+1,20),FIND("/",MID(P13,FIND("/",P13)+1,20))-1))-1)*31,186+(VALUE(LEFT(MID(P13,FIND("/",P13)+1,20),FIND("/",MID(P13,FIND("/",P13)+1,20))-1))-7)*30)+VALUE(MID(MID(P13,FIND("/",P13)+1,20),FIND("/",MID(P13,FIND("/",P13)+1,20))+1,20))-1),"")))</f>
        <v/>
      </c>
      <c r="R13">
        <f>IF(OR(I13="■",J13="■",K13="■"),1,"")</f>
        <v/>
      </c>
    </row>
    <row r="14">
      <c r="A14" s="15">
        <f>IF(B14="","",ROW()-8)</f>
        <v/>
      </c>
      <c r="B14" s="4" t="inlineStr">
        <is>
          <t>نمای شمالی</t>
        </is>
      </c>
      <c r="C14" s="5" t="inlineStr">
        <is>
          <t>1405/09/10</t>
        </is>
      </c>
      <c r="D14" s="5" t="inlineStr">
        <is>
          <t>1405/10/10</t>
        </is>
      </c>
      <c r="E14" s="4" t="inlineStr">
        <is>
          <t>پیمانکار نما</t>
        </is>
      </c>
      <c r="F14" s="16" t="inlineStr">
        <is>
          <t>آماده</t>
        </is>
      </c>
      <c r="G14" s="16" t="inlineStr">
        <is>
          <t>آماده</t>
        </is>
      </c>
      <c r="H14" s="16" t="inlineStr">
        <is>
          <t>آماده</t>
        </is>
      </c>
      <c r="I14" s="17">
        <f>IF(OR(O14="",Q14=""),"",IF(AND(O14&lt;=$O$4+6,Q14&gt;=$O$4+0),"■",""))</f>
        <v/>
      </c>
      <c r="J14" s="17">
        <f>IF(OR(O14="",Q14=""),"",IF(AND(O14&lt;=$O$4+13,Q14&gt;=$O$4+7),"■",""))</f>
        <v/>
      </c>
      <c r="K14" s="17">
        <f>IF(OR(O14="",Q14=""),"",IF(AND(O14&lt;=$O$4+20,Q14&gt;=$O$4+14),"■",""))</f>
        <v/>
      </c>
      <c r="L14" s="18">
        <f>IF(OR(O14="",Q14=""),"",IF(R14&lt;&gt;1,"خارج از ۳ هفته",IF(AND(F14="آماده",G14="آماده",H14="آماده"),"آماده ✓","مانع: "&amp;TRIM(IF(F14="نه","مصالح ","")&amp;IF(G14="نه","نقشه ","")&amp;IF(H14="نه","نیرو","")))))</f>
        <v/>
      </c>
      <c r="N14">
        <f>IF(ISNUMBER(C14),"",SUBSTITUTE(SUBSTITUTE(SUBSTITUTE(SUBSTITUTE(SUBSTITUTE(SUBSTITUTE(SUBSTITUTE(SUBSTITUTE(SUBSTITUTE(SUBSTITUTE(SUBSTITUTE(SUBSTITUTE(TRIM(C14&amp;""),"۰","0"),"۱","1"),"۲","2"),"۳","3"),"۴","4"),"۵","5"),"۶","6"),"۷","7"),"۸","8"),"۹","9"),"-","/"),".","/"))</f>
        <v/>
      </c>
      <c r="O14">
        <f>IF(C14="","",IF(ISNUMBER(C14),C14,IFERROR(IF(VALUE(LEFT(N14,FIND("/",N14)-1))&gt;1700,DATE(VALUE(LEFT(N14,FIND("/",N14)-1)),VALUE(LEFT(MID(N14,FIND("/",N14)+1,20),FIND("/",MID(N14,FIND("/",N14)+1,20))-1)),VALUE(MID(MID(N14,FIND("/",N14)+1,20),FIND("/",MID(N14,FIND("/",N14)+1,20))+1,20))),INDEX(cal!$B$2:$B$52,MATCH(VALUE(LEFT(N14,FIND("/",N14)-1)),cal!$A$2:$A$52,0))+IF(VALUE(LEFT(MID(N14,FIND("/",N14)+1,20),FIND("/",MID(N14,FIND("/",N14)+1,20))-1))&lt;=6,(VALUE(LEFT(MID(N14,FIND("/",N14)+1,20),FIND("/",MID(N14,FIND("/",N14)+1,20))-1))-1)*31,186+(VALUE(LEFT(MID(N14,FIND("/",N14)+1,20),FIND("/",MID(N14,FIND("/",N14)+1,20))-1))-7)*30)+VALUE(MID(MID(N14,FIND("/",N14)+1,20),FIND("/",MID(N14,FIND("/",N14)+1,20))+1,20))-1),"")))</f>
        <v/>
      </c>
      <c r="P14">
        <f>IF(ISNUMBER(D14),"",SUBSTITUTE(SUBSTITUTE(SUBSTITUTE(SUBSTITUTE(SUBSTITUTE(SUBSTITUTE(SUBSTITUTE(SUBSTITUTE(SUBSTITUTE(SUBSTITUTE(SUBSTITUTE(SUBSTITUTE(TRIM(D14&amp;""),"۰","0"),"۱","1"),"۲","2"),"۳","3"),"۴","4"),"۵","5"),"۶","6"),"۷","7"),"۸","8"),"۹","9"),"-","/"),".","/"))</f>
        <v/>
      </c>
      <c r="Q14">
        <f>IF(D14="","",IF(ISNUMBER(D14),D14,IFERROR(IF(VALUE(LEFT(P14,FIND("/",P14)-1))&gt;1700,DATE(VALUE(LEFT(P14,FIND("/",P14)-1)),VALUE(LEFT(MID(P14,FIND("/",P14)+1,20),FIND("/",MID(P14,FIND("/",P14)+1,20))-1)),VALUE(MID(MID(P14,FIND("/",P14)+1,20),FIND("/",MID(P14,FIND("/",P14)+1,20))+1,20))),INDEX(cal!$B$2:$B$52,MATCH(VALUE(LEFT(P14,FIND("/",P14)-1)),cal!$A$2:$A$52,0))+IF(VALUE(LEFT(MID(P14,FIND("/",P14)+1,20),FIND("/",MID(P14,FIND("/",P14)+1,20))-1))&lt;=6,(VALUE(LEFT(MID(P14,FIND("/",P14)+1,20),FIND("/",MID(P14,FIND("/",P14)+1,20))-1))-1)*31,186+(VALUE(LEFT(MID(P14,FIND("/",P14)+1,20),FIND("/",MID(P14,FIND("/",P14)+1,20))-1))-7)*30)+VALUE(MID(MID(P14,FIND("/",P14)+1,20),FIND("/",MID(P14,FIND("/",P14)+1,20))+1,20))-1),"")))</f>
        <v/>
      </c>
      <c r="R14">
        <f>IF(OR(I14="■",J14="■",K14="■"),1,"")</f>
        <v/>
      </c>
    </row>
    <row r="15">
      <c r="A15" s="15">
        <f>IF(B15="","",ROW()-8)</f>
        <v/>
      </c>
      <c r="B15" s="4" t="n"/>
      <c r="C15" s="5" t="n"/>
      <c r="D15" s="5" t="n"/>
      <c r="E15" s="4" t="n"/>
      <c r="F15" s="16" t="n"/>
      <c r="G15" s="16" t="n"/>
      <c r="H15" s="16" t="n"/>
      <c r="I15" s="17">
        <f>IF(OR(O15="",Q15=""),"",IF(AND(O15&lt;=$O$4+6,Q15&gt;=$O$4+0),"■",""))</f>
        <v/>
      </c>
      <c r="J15" s="17">
        <f>IF(OR(O15="",Q15=""),"",IF(AND(O15&lt;=$O$4+13,Q15&gt;=$O$4+7),"■",""))</f>
        <v/>
      </c>
      <c r="K15" s="17">
        <f>IF(OR(O15="",Q15=""),"",IF(AND(O15&lt;=$O$4+20,Q15&gt;=$O$4+14),"■",""))</f>
        <v/>
      </c>
      <c r="L15" s="18">
        <f>IF(OR(O15="",Q15=""),"",IF(R15&lt;&gt;1,"خارج از ۳ هفته",IF(AND(F15="آماده",G15="آماده",H15="آماده"),"آماده ✓","مانع: "&amp;TRIM(IF(F15="نه","مصالح ","")&amp;IF(G15="نه","نقشه ","")&amp;IF(H15="نه","نیرو","")))))</f>
        <v/>
      </c>
      <c r="N15">
        <f>IF(ISNUMBER(C15),"",SUBSTITUTE(SUBSTITUTE(SUBSTITUTE(SUBSTITUTE(SUBSTITUTE(SUBSTITUTE(SUBSTITUTE(SUBSTITUTE(SUBSTITUTE(SUBSTITUTE(SUBSTITUTE(SUBSTITUTE(TRIM(C15&amp;""),"۰","0"),"۱","1"),"۲","2"),"۳","3"),"۴","4"),"۵","5"),"۶","6"),"۷","7"),"۸","8"),"۹","9"),"-","/"),".","/"))</f>
        <v/>
      </c>
      <c r="O15">
        <f>IF(C15="","",IF(ISNUMBER(C15),C15,IFERROR(IF(VALUE(LEFT(N15,FIND("/",N15)-1))&gt;1700,DATE(VALUE(LEFT(N15,FIND("/",N15)-1)),VALUE(LEFT(MID(N15,FIND("/",N15)+1,20),FIND("/",MID(N15,FIND("/",N15)+1,20))-1)),VALUE(MID(MID(N15,FIND("/",N15)+1,20),FIND("/",MID(N15,FIND("/",N15)+1,20))+1,20))),INDEX(cal!$B$2:$B$52,MATCH(VALUE(LEFT(N15,FIND("/",N15)-1)),cal!$A$2:$A$52,0))+IF(VALUE(LEFT(MID(N15,FIND("/",N15)+1,20),FIND("/",MID(N15,FIND("/",N15)+1,20))-1))&lt;=6,(VALUE(LEFT(MID(N15,FIND("/",N15)+1,20),FIND("/",MID(N15,FIND("/",N15)+1,20))-1))-1)*31,186+(VALUE(LEFT(MID(N15,FIND("/",N15)+1,20),FIND("/",MID(N15,FIND("/",N15)+1,20))-1))-7)*30)+VALUE(MID(MID(N15,FIND("/",N15)+1,20),FIND("/",MID(N15,FIND("/",N15)+1,20))+1,20))-1),"")))</f>
        <v/>
      </c>
      <c r="P15">
        <f>IF(ISNUMBER(D15),"",SUBSTITUTE(SUBSTITUTE(SUBSTITUTE(SUBSTITUTE(SUBSTITUTE(SUBSTITUTE(SUBSTITUTE(SUBSTITUTE(SUBSTITUTE(SUBSTITUTE(SUBSTITUTE(SUBSTITUTE(TRIM(D15&amp;""),"۰","0"),"۱","1"),"۲","2"),"۳","3"),"۴","4"),"۵","5"),"۶","6"),"۷","7"),"۸","8"),"۹","9"),"-","/"),".","/"))</f>
        <v/>
      </c>
      <c r="Q15">
        <f>IF(D15="","",IF(ISNUMBER(D15),D15,IFERROR(IF(VALUE(LEFT(P15,FIND("/",P15)-1))&gt;1700,DATE(VALUE(LEFT(P15,FIND("/",P15)-1)),VALUE(LEFT(MID(P15,FIND("/",P15)+1,20),FIND("/",MID(P15,FIND("/",P15)+1,20))-1)),VALUE(MID(MID(P15,FIND("/",P15)+1,20),FIND("/",MID(P15,FIND("/",P15)+1,20))+1,20))),INDEX(cal!$B$2:$B$52,MATCH(VALUE(LEFT(P15,FIND("/",P15)-1)),cal!$A$2:$A$52,0))+IF(VALUE(LEFT(MID(P15,FIND("/",P15)+1,20),FIND("/",MID(P15,FIND("/",P15)+1,20))-1))&lt;=6,(VALUE(LEFT(MID(P15,FIND("/",P15)+1,20),FIND("/",MID(P15,FIND("/",P15)+1,20))-1))-1)*31,186+(VALUE(LEFT(MID(P15,FIND("/",P15)+1,20),FIND("/",MID(P15,FIND("/",P15)+1,20))-1))-7)*30)+VALUE(MID(MID(P15,FIND("/",P15)+1,20),FIND("/",MID(P15,FIND("/",P15)+1,20))+1,20))-1),"")))</f>
        <v/>
      </c>
      <c r="R15">
        <f>IF(OR(I15="■",J15="■",K15="■"),1,"")</f>
        <v/>
      </c>
    </row>
    <row r="16">
      <c r="A16" s="15">
        <f>IF(B16="","",ROW()-8)</f>
        <v/>
      </c>
      <c r="B16" s="4" t="n"/>
      <c r="C16" s="5" t="n"/>
      <c r="D16" s="5" t="n"/>
      <c r="E16" s="4" t="n"/>
      <c r="F16" s="16" t="n"/>
      <c r="G16" s="16" t="n"/>
      <c r="H16" s="16" t="n"/>
      <c r="I16" s="17">
        <f>IF(OR(O16="",Q16=""),"",IF(AND(O16&lt;=$O$4+6,Q16&gt;=$O$4+0),"■",""))</f>
        <v/>
      </c>
      <c r="J16" s="17">
        <f>IF(OR(O16="",Q16=""),"",IF(AND(O16&lt;=$O$4+13,Q16&gt;=$O$4+7),"■",""))</f>
        <v/>
      </c>
      <c r="K16" s="17">
        <f>IF(OR(O16="",Q16=""),"",IF(AND(O16&lt;=$O$4+20,Q16&gt;=$O$4+14),"■",""))</f>
        <v/>
      </c>
      <c r="L16" s="18">
        <f>IF(OR(O16="",Q16=""),"",IF(R16&lt;&gt;1,"خارج از ۳ هفته",IF(AND(F16="آماده",G16="آماده",H16="آماده"),"آماده ✓","مانع: "&amp;TRIM(IF(F16="نه","مصالح ","")&amp;IF(G16="نه","نقشه ","")&amp;IF(H16="نه","نیرو","")))))</f>
        <v/>
      </c>
      <c r="N16">
        <f>IF(ISNUMBER(C16),"",SUBSTITUTE(SUBSTITUTE(SUBSTITUTE(SUBSTITUTE(SUBSTITUTE(SUBSTITUTE(SUBSTITUTE(SUBSTITUTE(SUBSTITUTE(SUBSTITUTE(SUBSTITUTE(SUBSTITUTE(TRIM(C16&amp;""),"۰","0"),"۱","1"),"۲","2"),"۳","3"),"۴","4"),"۵","5"),"۶","6"),"۷","7"),"۸","8"),"۹","9"),"-","/"),".","/"))</f>
        <v/>
      </c>
      <c r="O16">
        <f>IF(C16="","",IF(ISNUMBER(C16),C16,IFERROR(IF(VALUE(LEFT(N16,FIND("/",N16)-1))&gt;1700,DATE(VALUE(LEFT(N16,FIND("/",N16)-1)),VALUE(LEFT(MID(N16,FIND("/",N16)+1,20),FIND("/",MID(N16,FIND("/",N16)+1,20))-1)),VALUE(MID(MID(N16,FIND("/",N16)+1,20),FIND("/",MID(N16,FIND("/",N16)+1,20))+1,20))),INDEX(cal!$B$2:$B$52,MATCH(VALUE(LEFT(N16,FIND("/",N16)-1)),cal!$A$2:$A$52,0))+IF(VALUE(LEFT(MID(N16,FIND("/",N16)+1,20),FIND("/",MID(N16,FIND("/",N16)+1,20))-1))&lt;=6,(VALUE(LEFT(MID(N16,FIND("/",N16)+1,20),FIND("/",MID(N16,FIND("/",N16)+1,20))-1))-1)*31,186+(VALUE(LEFT(MID(N16,FIND("/",N16)+1,20),FIND("/",MID(N16,FIND("/",N16)+1,20))-1))-7)*30)+VALUE(MID(MID(N16,FIND("/",N16)+1,20),FIND("/",MID(N16,FIND("/",N16)+1,20))+1,20))-1),"")))</f>
        <v/>
      </c>
      <c r="P16">
        <f>IF(ISNUMBER(D16),"",SUBSTITUTE(SUBSTITUTE(SUBSTITUTE(SUBSTITUTE(SUBSTITUTE(SUBSTITUTE(SUBSTITUTE(SUBSTITUTE(SUBSTITUTE(SUBSTITUTE(SUBSTITUTE(SUBSTITUTE(TRIM(D16&amp;""),"۰","0"),"۱","1"),"۲","2"),"۳","3"),"۴","4"),"۵","5"),"۶","6"),"۷","7"),"۸","8"),"۹","9"),"-","/"),".","/"))</f>
        <v/>
      </c>
      <c r="Q16">
        <f>IF(D16="","",IF(ISNUMBER(D16),D16,IFERROR(IF(VALUE(LEFT(P16,FIND("/",P16)-1))&gt;1700,DATE(VALUE(LEFT(P16,FIND("/",P16)-1)),VALUE(LEFT(MID(P16,FIND("/",P16)+1,20),FIND("/",MID(P16,FIND("/",P16)+1,20))-1)),VALUE(MID(MID(P16,FIND("/",P16)+1,20),FIND("/",MID(P16,FIND("/",P16)+1,20))+1,20))),INDEX(cal!$B$2:$B$52,MATCH(VALUE(LEFT(P16,FIND("/",P16)-1)),cal!$A$2:$A$52,0))+IF(VALUE(LEFT(MID(P16,FIND("/",P16)+1,20),FIND("/",MID(P16,FIND("/",P16)+1,20))-1))&lt;=6,(VALUE(LEFT(MID(P16,FIND("/",P16)+1,20),FIND("/",MID(P16,FIND("/",P16)+1,20))-1))-1)*31,186+(VALUE(LEFT(MID(P16,FIND("/",P16)+1,20),FIND("/",MID(P16,FIND("/",P16)+1,20))-1))-7)*30)+VALUE(MID(MID(P16,FIND("/",P16)+1,20),FIND("/",MID(P16,FIND("/",P16)+1,20))+1,20))-1),"")))</f>
        <v/>
      </c>
      <c r="R16">
        <f>IF(OR(I16="■",J16="■",K16="■"),1,"")</f>
        <v/>
      </c>
    </row>
    <row r="17">
      <c r="A17" s="15">
        <f>IF(B17="","",ROW()-8)</f>
        <v/>
      </c>
      <c r="B17" s="4" t="n"/>
      <c r="C17" s="5" t="n"/>
      <c r="D17" s="5" t="n"/>
      <c r="E17" s="4" t="n"/>
      <c r="F17" s="16" t="n"/>
      <c r="G17" s="16" t="n"/>
      <c r="H17" s="16" t="n"/>
      <c r="I17" s="17">
        <f>IF(OR(O17="",Q17=""),"",IF(AND(O17&lt;=$O$4+6,Q17&gt;=$O$4+0),"■",""))</f>
        <v/>
      </c>
      <c r="J17" s="17">
        <f>IF(OR(O17="",Q17=""),"",IF(AND(O17&lt;=$O$4+13,Q17&gt;=$O$4+7),"■",""))</f>
        <v/>
      </c>
      <c r="K17" s="17">
        <f>IF(OR(O17="",Q17=""),"",IF(AND(O17&lt;=$O$4+20,Q17&gt;=$O$4+14),"■",""))</f>
        <v/>
      </c>
      <c r="L17" s="18">
        <f>IF(OR(O17="",Q17=""),"",IF(R17&lt;&gt;1,"خارج از ۳ هفته",IF(AND(F17="آماده",G17="آماده",H17="آماده"),"آماده ✓","مانع: "&amp;TRIM(IF(F17="نه","مصالح ","")&amp;IF(G17="نه","نقشه ","")&amp;IF(H17="نه","نیرو","")))))</f>
        <v/>
      </c>
      <c r="N17">
        <f>IF(ISNUMBER(C17),"",SUBSTITUTE(SUBSTITUTE(SUBSTITUTE(SUBSTITUTE(SUBSTITUTE(SUBSTITUTE(SUBSTITUTE(SUBSTITUTE(SUBSTITUTE(SUBSTITUTE(SUBSTITUTE(SUBSTITUTE(TRIM(C17&amp;""),"۰","0"),"۱","1"),"۲","2"),"۳","3"),"۴","4"),"۵","5"),"۶","6"),"۷","7"),"۸","8"),"۹","9"),"-","/"),".","/"))</f>
        <v/>
      </c>
      <c r="O17">
        <f>IF(C17="","",IF(ISNUMBER(C17),C17,IFERROR(IF(VALUE(LEFT(N17,FIND("/",N17)-1))&gt;1700,DATE(VALUE(LEFT(N17,FIND("/",N17)-1)),VALUE(LEFT(MID(N17,FIND("/",N17)+1,20),FIND("/",MID(N17,FIND("/",N17)+1,20))-1)),VALUE(MID(MID(N17,FIND("/",N17)+1,20),FIND("/",MID(N17,FIND("/",N17)+1,20))+1,20))),INDEX(cal!$B$2:$B$52,MATCH(VALUE(LEFT(N17,FIND("/",N17)-1)),cal!$A$2:$A$52,0))+IF(VALUE(LEFT(MID(N17,FIND("/",N17)+1,20),FIND("/",MID(N17,FIND("/",N17)+1,20))-1))&lt;=6,(VALUE(LEFT(MID(N17,FIND("/",N17)+1,20),FIND("/",MID(N17,FIND("/",N17)+1,20))-1))-1)*31,186+(VALUE(LEFT(MID(N17,FIND("/",N17)+1,20),FIND("/",MID(N17,FIND("/",N17)+1,20))-1))-7)*30)+VALUE(MID(MID(N17,FIND("/",N17)+1,20),FIND("/",MID(N17,FIND("/",N17)+1,20))+1,20))-1),"")))</f>
        <v/>
      </c>
      <c r="P17">
        <f>IF(ISNUMBER(D17),"",SUBSTITUTE(SUBSTITUTE(SUBSTITUTE(SUBSTITUTE(SUBSTITUTE(SUBSTITUTE(SUBSTITUTE(SUBSTITUTE(SUBSTITUTE(SUBSTITUTE(SUBSTITUTE(SUBSTITUTE(TRIM(D17&amp;""),"۰","0"),"۱","1"),"۲","2"),"۳","3"),"۴","4"),"۵","5"),"۶","6"),"۷","7"),"۸","8"),"۹","9"),"-","/"),".","/"))</f>
        <v/>
      </c>
      <c r="Q17">
        <f>IF(D17="","",IF(ISNUMBER(D17),D17,IFERROR(IF(VALUE(LEFT(P17,FIND("/",P17)-1))&gt;1700,DATE(VALUE(LEFT(P17,FIND("/",P17)-1)),VALUE(LEFT(MID(P17,FIND("/",P17)+1,20),FIND("/",MID(P17,FIND("/",P17)+1,20))-1)),VALUE(MID(MID(P17,FIND("/",P17)+1,20),FIND("/",MID(P17,FIND("/",P17)+1,20))+1,20))),INDEX(cal!$B$2:$B$52,MATCH(VALUE(LEFT(P17,FIND("/",P17)-1)),cal!$A$2:$A$52,0))+IF(VALUE(LEFT(MID(P17,FIND("/",P17)+1,20),FIND("/",MID(P17,FIND("/",P17)+1,20))-1))&lt;=6,(VALUE(LEFT(MID(P17,FIND("/",P17)+1,20),FIND("/",MID(P17,FIND("/",P17)+1,20))-1))-1)*31,186+(VALUE(LEFT(MID(P17,FIND("/",P17)+1,20),FIND("/",MID(P17,FIND("/",P17)+1,20))-1))-7)*30)+VALUE(MID(MID(P17,FIND("/",P17)+1,20),FIND("/",MID(P17,FIND("/",P17)+1,20))+1,20))-1),"")))</f>
        <v/>
      </c>
      <c r="R17">
        <f>IF(OR(I17="■",J17="■",K17="■"),1,"")</f>
        <v/>
      </c>
    </row>
    <row r="18">
      <c r="A18" s="15">
        <f>IF(B18="","",ROW()-8)</f>
        <v/>
      </c>
      <c r="B18" s="4" t="n"/>
      <c r="C18" s="5" t="n"/>
      <c r="D18" s="5" t="n"/>
      <c r="E18" s="4" t="n"/>
      <c r="F18" s="16" t="n"/>
      <c r="G18" s="16" t="n"/>
      <c r="H18" s="16" t="n"/>
      <c r="I18" s="17">
        <f>IF(OR(O18="",Q18=""),"",IF(AND(O18&lt;=$O$4+6,Q18&gt;=$O$4+0),"■",""))</f>
        <v/>
      </c>
      <c r="J18" s="17">
        <f>IF(OR(O18="",Q18=""),"",IF(AND(O18&lt;=$O$4+13,Q18&gt;=$O$4+7),"■",""))</f>
        <v/>
      </c>
      <c r="K18" s="17">
        <f>IF(OR(O18="",Q18=""),"",IF(AND(O18&lt;=$O$4+20,Q18&gt;=$O$4+14),"■",""))</f>
        <v/>
      </c>
      <c r="L18" s="18">
        <f>IF(OR(O18="",Q18=""),"",IF(R18&lt;&gt;1,"خارج از ۳ هفته",IF(AND(F18="آماده",G18="آماده",H18="آماده"),"آماده ✓","مانع: "&amp;TRIM(IF(F18="نه","مصالح ","")&amp;IF(G18="نه","نقشه ","")&amp;IF(H18="نه","نیرو","")))))</f>
        <v/>
      </c>
      <c r="N18">
        <f>IF(ISNUMBER(C18),"",SUBSTITUTE(SUBSTITUTE(SUBSTITUTE(SUBSTITUTE(SUBSTITUTE(SUBSTITUTE(SUBSTITUTE(SUBSTITUTE(SUBSTITUTE(SUBSTITUTE(SUBSTITUTE(SUBSTITUTE(TRIM(C18&amp;""),"۰","0"),"۱","1"),"۲","2"),"۳","3"),"۴","4"),"۵","5"),"۶","6"),"۷","7"),"۸","8"),"۹","9"),"-","/"),".","/"))</f>
        <v/>
      </c>
      <c r="O18">
        <f>IF(C18="","",IF(ISNUMBER(C18),C18,IFERROR(IF(VALUE(LEFT(N18,FIND("/",N18)-1))&gt;1700,DATE(VALUE(LEFT(N18,FIND("/",N18)-1)),VALUE(LEFT(MID(N18,FIND("/",N18)+1,20),FIND("/",MID(N18,FIND("/",N18)+1,20))-1)),VALUE(MID(MID(N18,FIND("/",N18)+1,20),FIND("/",MID(N18,FIND("/",N18)+1,20))+1,20))),INDEX(cal!$B$2:$B$52,MATCH(VALUE(LEFT(N18,FIND("/",N18)-1)),cal!$A$2:$A$52,0))+IF(VALUE(LEFT(MID(N18,FIND("/",N18)+1,20),FIND("/",MID(N18,FIND("/",N18)+1,20))-1))&lt;=6,(VALUE(LEFT(MID(N18,FIND("/",N18)+1,20),FIND("/",MID(N18,FIND("/",N18)+1,20))-1))-1)*31,186+(VALUE(LEFT(MID(N18,FIND("/",N18)+1,20),FIND("/",MID(N18,FIND("/",N18)+1,20))-1))-7)*30)+VALUE(MID(MID(N18,FIND("/",N18)+1,20),FIND("/",MID(N18,FIND("/",N18)+1,20))+1,20))-1),"")))</f>
        <v/>
      </c>
      <c r="P18">
        <f>IF(ISNUMBER(D18),"",SUBSTITUTE(SUBSTITUTE(SUBSTITUTE(SUBSTITUTE(SUBSTITUTE(SUBSTITUTE(SUBSTITUTE(SUBSTITUTE(SUBSTITUTE(SUBSTITUTE(SUBSTITUTE(SUBSTITUTE(TRIM(D18&amp;""),"۰","0"),"۱","1"),"۲","2"),"۳","3"),"۴","4"),"۵","5"),"۶","6"),"۷","7"),"۸","8"),"۹","9"),"-","/"),".","/"))</f>
        <v/>
      </c>
      <c r="Q18">
        <f>IF(D18="","",IF(ISNUMBER(D18),D18,IFERROR(IF(VALUE(LEFT(P18,FIND("/",P18)-1))&gt;1700,DATE(VALUE(LEFT(P18,FIND("/",P18)-1)),VALUE(LEFT(MID(P18,FIND("/",P18)+1,20),FIND("/",MID(P18,FIND("/",P18)+1,20))-1)),VALUE(MID(MID(P18,FIND("/",P18)+1,20),FIND("/",MID(P18,FIND("/",P18)+1,20))+1,20))),INDEX(cal!$B$2:$B$52,MATCH(VALUE(LEFT(P18,FIND("/",P18)-1)),cal!$A$2:$A$52,0))+IF(VALUE(LEFT(MID(P18,FIND("/",P18)+1,20),FIND("/",MID(P18,FIND("/",P18)+1,20))-1))&lt;=6,(VALUE(LEFT(MID(P18,FIND("/",P18)+1,20),FIND("/",MID(P18,FIND("/",P18)+1,20))-1))-1)*31,186+(VALUE(LEFT(MID(P18,FIND("/",P18)+1,20),FIND("/",MID(P18,FIND("/",P18)+1,20))-1))-7)*30)+VALUE(MID(MID(P18,FIND("/",P18)+1,20),FIND("/",MID(P18,FIND("/",P18)+1,20))+1,20))-1),"")))</f>
        <v/>
      </c>
      <c r="R18">
        <f>IF(OR(I18="■",J18="■",K18="■"),1,"")</f>
        <v/>
      </c>
    </row>
    <row r="19">
      <c r="A19" s="15">
        <f>IF(B19="","",ROW()-8)</f>
        <v/>
      </c>
      <c r="B19" s="4" t="n"/>
      <c r="C19" s="5" t="n"/>
      <c r="D19" s="5" t="n"/>
      <c r="E19" s="4" t="n"/>
      <c r="F19" s="16" t="n"/>
      <c r="G19" s="16" t="n"/>
      <c r="H19" s="16" t="n"/>
      <c r="I19" s="17">
        <f>IF(OR(O19="",Q19=""),"",IF(AND(O19&lt;=$O$4+6,Q19&gt;=$O$4+0),"■",""))</f>
        <v/>
      </c>
      <c r="J19" s="17">
        <f>IF(OR(O19="",Q19=""),"",IF(AND(O19&lt;=$O$4+13,Q19&gt;=$O$4+7),"■",""))</f>
        <v/>
      </c>
      <c r="K19" s="17">
        <f>IF(OR(O19="",Q19=""),"",IF(AND(O19&lt;=$O$4+20,Q19&gt;=$O$4+14),"■",""))</f>
        <v/>
      </c>
      <c r="L19" s="18">
        <f>IF(OR(O19="",Q19=""),"",IF(R19&lt;&gt;1,"خارج از ۳ هفته",IF(AND(F19="آماده",G19="آماده",H19="آماده"),"آماده ✓","مانع: "&amp;TRIM(IF(F19="نه","مصالح ","")&amp;IF(G19="نه","نقشه ","")&amp;IF(H19="نه","نیرو","")))))</f>
        <v/>
      </c>
      <c r="N19">
        <f>IF(ISNUMBER(C19),"",SUBSTITUTE(SUBSTITUTE(SUBSTITUTE(SUBSTITUTE(SUBSTITUTE(SUBSTITUTE(SUBSTITUTE(SUBSTITUTE(SUBSTITUTE(SUBSTITUTE(SUBSTITUTE(SUBSTITUTE(TRIM(C19&amp;""),"۰","0"),"۱","1"),"۲","2"),"۳","3"),"۴","4"),"۵","5"),"۶","6"),"۷","7"),"۸","8"),"۹","9"),"-","/"),".","/"))</f>
        <v/>
      </c>
      <c r="O19">
        <f>IF(C19="","",IF(ISNUMBER(C19),C19,IFERROR(IF(VALUE(LEFT(N19,FIND("/",N19)-1))&gt;1700,DATE(VALUE(LEFT(N19,FIND("/",N19)-1)),VALUE(LEFT(MID(N19,FIND("/",N19)+1,20),FIND("/",MID(N19,FIND("/",N19)+1,20))-1)),VALUE(MID(MID(N19,FIND("/",N19)+1,20),FIND("/",MID(N19,FIND("/",N19)+1,20))+1,20))),INDEX(cal!$B$2:$B$52,MATCH(VALUE(LEFT(N19,FIND("/",N19)-1)),cal!$A$2:$A$52,0))+IF(VALUE(LEFT(MID(N19,FIND("/",N19)+1,20),FIND("/",MID(N19,FIND("/",N19)+1,20))-1))&lt;=6,(VALUE(LEFT(MID(N19,FIND("/",N19)+1,20),FIND("/",MID(N19,FIND("/",N19)+1,20))-1))-1)*31,186+(VALUE(LEFT(MID(N19,FIND("/",N19)+1,20),FIND("/",MID(N19,FIND("/",N19)+1,20))-1))-7)*30)+VALUE(MID(MID(N19,FIND("/",N19)+1,20),FIND("/",MID(N19,FIND("/",N19)+1,20))+1,20))-1),"")))</f>
        <v/>
      </c>
      <c r="P19">
        <f>IF(ISNUMBER(D19),"",SUBSTITUTE(SUBSTITUTE(SUBSTITUTE(SUBSTITUTE(SUBSTITUTE(SUBSTITUTE(SUBSTITUTE(SUBSTITUTE(SUBSTITUTE(SUBSTITUTE(SUBSTITUTE(SUBSTITUTE(TRIM(D19&amp;""),"۰","0"),"۱","1"),"۲","2"),"۳","3"),"۴","4"),"۵","5"),"۶","6"),"۷","7"),"۸","8"),"۹","9"),"-","/"),".","/"))</f>
        <v/>
      </c>
      <c r="Q19">
        <f>IF(D19="","",IF(ISNUMBER(D19),D19,IFERROR(IF(VALUE(LEFT(P19,FIND("/",P19)-1))&gt;1700,DATE(VALUE(LEFT(P19,FIND("/",P19)-1)),VALUE(LEFT(MID(P19,FIND("/",P19)+1,20),FIND("/",MID(P19,FIND("/",P19)+1,20))-1)),VALUE(MID(MID(P19,FIND("/",P19)+1,20),FIND("/",MID(P19,FIND("/",P19)+1,20))+1,20))),INDEX(cal!$B$2:$B$52,MATCH(VALUE(LEFT(P19,FIND("/",P19)-1)),cal!$A$2:$A$52,0))+IF(VALUE(LEFT(MID(P19,FIND("/",P19)+1,20),FIND("/",MID(P19,FIND("/",P19)+1,20))-1))&lt;=6,(VALUE(LEFT(MID(P19,FIND("/",P19)+1,20),FIND("/",MID(P19,FIND("/",P19)+1,20))-1))-1)*31,186+(VALUE(LEFT(MID(P19,FIND("/",P19)+1,20),FIND("/",MID(P19,FIND("/",P19)+1,20))-1))-7)*30)+VALUE(MID(MID(P19,FIND("/",P19)+1,20),FIND("/",MID(P19,FIND("/",P19)+1,20))+1,20))-1),"")))</f>
        <v/>
      </c>
      <c r="R19">
        <f>IF(OR(I19="■",J19="■",K19="■"),1,"")</f>
        <v/>
      </c>
    </row>
    <row r="20">
      <c r="A20" s="15">
        <f>IF(B20="","",ROW()-8)</f>
        <v/>
      </c>
      <c r="B20" s="4" t="n"/>
      <c r="C20" s="5" t="n"/>
      <c r="D20" s="5" t="n"/>
      <c r="E20" s="4" t="n"/>
      <c r="F20" s="16" t="n"/>
      <c r="G20" s="16" t="n"/>
      <c r="H20" s="16" t="n"/>
      <c r="I20" s="17">
        <f>IF(OR(O20="",Q20=""),"",IF(AND(O20&lt;=$O$4+6,Q20&gt;=$O$4+0),"■",""))</f>
        <v/>
      </c>
      <c r="J20" s="17">
        <f>IF(OR(O20="",Q20=""),"",IF(AND(O20&lt;=$O$4+13,Q20&gt;=$O$4+7),"■",""))</f>
        <v/>
      </c>
      <c r="K20" s="17">
        <f>IF(OR(O20="",Q20=""),"",IF(AND(O20&lt;=$O$4+20,Q20&gt;=$O$4+14),"■",""))</f>
        <v/>
      </c>
      <c r="L20" s="18">
        <f>IF(OR(O20="",Q20=""),"",IF(R20&lt;&gt;1,"خارج از ۳ هفته",IF(AND(F20="آماده",G20="آماده",H20="آماده"),"آماده ✓","مانع: "&amp;TRIM(IF(F20="نه","مصالح ","")&amp;IF(G20="نه","نقشه ","")&amp;IF(H20="نه","نیرو","")))))</f>
        <v/>
      </c>
      <c r="N20">
        <f>IF(ISNUMBER(C20),"",SUBSTITUTE(SUBSTITUTE(SUBSTITUTE(SUBSTITUTE(SUBSTITUTE(SUBSTITUTE(SUBSTITUTE(SUBSTITUTE(SUBSTITUTE(SUBSTITUTE(SUBSTITUTE(SUBSTITUTE(TRIM(C20&amp;""),"۰","0"),"۱","1"),"۲","2"),"۳","3"),"۴","4"),"۵","5"),"۶","6"),"۷","7"),"۸","8"),"۹","9"),"-","/"),".","/"))</f>
        <v/>
      </c>
      <c r="O20">
        <f>IF(C20="","",IF(ISNUMBER(C20),C20,IFERROR(IF(VALUE(LEFT(N20,FIND("/",N20)-1))&gt;1700,DATE(VALUE(LEFT(N20,FIND("/",N20)-1)),VALUE(LEFT(MID(N20,FIND("/",N20)+1,20),FIND("/",MID(N20,FIND("/",N20)+1,20))-1)),VALUE(MID(MID(N20,FIND("/",N20)+1,20),FIND("/",MID(N20,FIND("/",N20)+1,20))+1,20))),INDEX(cal!$B$2:$B$52,MATCH(VALUE(LEFT(N20,FIND("/",N20)-1)),cal!$A$2:$A$52,0))+IF(VALUE(LEFT(MID(N20,FIND("/",N20)+1,20),FIND("/",MID(N20,FIND("/",N20)+1,20))-1))&lt;=6,(VALUE(LEFT(MID(N20,FIND("/",N20)+1,20),FIND("/",MID(N20,FIND("/",N20)+1,20))-1))-1)*31,186+(VALUE(LEFT(MID(N20,FIND("/",N20)+1,20),FIND("/",MID(N20,FIND("/",N20)+1,20))-1))-7)*30)+VALUE(MID(MID(N20,FIND("/",N20)+1,20),FIND("/",MID(N20,FIND("/",N20)+1,20))+1,20))-1),"")))</f>
        <v/>
      </c>
      <c r="P20">
        <f>IF(ISNUMBER(D20),"",SUBSTITUTE(SUBSTITUTE(SUBSTITUTE(SUBSTITUTE(SUBSTITUTE(SUBSTITUTE(SUBSTITUTE(SUBSTITUTE(SUBSTITUTE(SUBSTITUTE(SUBSTITUTE(SUBSTITUTE(TRIM(D20&amp;""),"۰","0"),"۱","1"),"۲","2"),"۳","3"),"۴","4"),"۵","5"),"۶","6"),"۷","7"),"۸","8"),"۹","9"),"-","/"),".","/"))</f>
        <v/>
      </c>
      <c r="Q20">
        <f>IF(D20="","",IF(ISNUMBER(D20),D20,IFERROR(IF(VALUE(LEFT(P20,FIND("/",P20)-1))&gt;1700,DATE(VALUE(LEFT(P20,FIND("/",P20)-1)),VALUE(LEFT(MID(P20,FIND("/",P20)+1,20),FIND("/",MID(P20,FIND("/",P20)+1,20))-1)),VALUE(MID(MID(P20,FIND("/",P20)+1,20),FIND("/",MID(P20,FIND("/",P20)+1,20))+1,20))),INDEX(cal!$B$2:$B$52,MATCH(VALUE(LEFT(P20,FIND("/",P20)-1)),cal!$A$2:$A$52,0))+IF(VALUE(LEFT(MID(P20,FIND("/",P20)+1,20),FIND("/",MID(P20,FIND("/",P20)+1,20))-1))&lt;=6,(VALUE(LEFT(MID(P20,FIND("/",P20)+1,20),FIND("/",MID(P20,FIND("/",P20)+1,20))-1))-1)*31,186+(VALUE(LEFT(MID(P20,FIND("/",P20)+1,20),FIND("/",MID(P20,FIND("/",P20)+1,20))-1))-7)*30)+VALUE(MID(MID(P20,FIND("/",P20)+1,20),FIND("/",MID(P20,FIND("/",P20)+1,20))+1,20))-1),"")))</f>
        <v/>
      </c>
      <c r="R20">
        <f>IF(OR(I20="■",J20="■",K20="■"),1,"")</f>
        <v/>
      </c>
    </row>
    <row r="21">
      <c r="A21" s="15">
        <f>IF(B21="","",ROW()-8)</f>
        <v/>
      </c>
      <c r="B21" s="4" t="n"/>
      <c r="C21" s="5" t="n"/>
      <c r="D21" s="5" t="n"/>
      <c r="E21" s="4" t="n"/>
      <c r="F21" s="16" t="n"/>
      <c r="G21" s="16" t="n"/>
      <c r="H21" s="16" t="n"/>
      <c r="I21" s="17">
        <f>IF(OR(O21="",Q21=""),"",IF(AND(O21&lt;=$O$4+6,Q21&gt;=$O$4+0),"■",""))</f>
        <v/>
      </c>
      <c r="J21" s="17">
        <f>IF(OR(O21="",Q21=""),"",IF(AND(O21&lt;=$O$4+13,Q21&gt;=$O$4+7),"■",""))</f>
        <v/>
      </c>
      <c r="K21" s="17">
        <f>IF(OR(O21="",Q21=""),"",IF(AND(O21&lt;=$O$4+20,Q21&gt;=$O$4+14),"■",""))</f>
        <v/>
      </c>
      <c r="L21" s="18">
        <f>IF(OR(O21="",Q21=""),"",IF(R21&lt;&gt;1,"خارج از ۳ هفته",IF(AND(F21="آماده",G21="آماده",H21="آماده"),"آماده ✓","مانع: "&amp;TRIM(IF(F21="نه","مصالح ","")&amp;IF(G21="نه","نقشه ","")&amp;IF(H21="نه","نیرو","")))))</f>
        <v/>
      </c>
      <c r="N21">
        <f>IF(ISNUMBER(C21),"",SUBSTITUTE(SUBSTITUTE(SUBSTITUTE(SUBSTITUTE(SUBSTITUTE(SUBSTITUTE(SUBSTITUTE(SUBSTITUTE(SUBSTITUTE(SUBSTITUTE(SUBSTITUTE(SUBSTITUTE(TRIM(C21&amp;""),"۰","0"),"۱","1"),"۲","2"),"۳","3"),"۴","4"),"۵","5"),"۶","6"),"۷","7"),"۸","8"),"۹","9"),"-","/"),".","/"))</f>
        <v/>
      </c>
      <c r="O21">
        <f>IF(C21="","",IF(ISNUMBER(C21),C21,IFERROR(IF(VALUE(LEFT(N21,FIND("/",N21)-1))&gt;1700,DATE(VALUE(LEFT(N21,FIND("/",N21)-1)),VALUE(LEFT(MID(N21,FIND("/",N21)+1,20),FIND("/",MID(N21,FIND("/",N21)+1,20))-1)),VALUE(MID(MID(N21,FIND("/",N21)+1,20),FIND("/",MID(N21,FIND("/",N21)+1,20))+1,20))),INDEX(cal!$B$2:$B$52,MATCH(VALUE(LEFT(N21,FIND("/",N21)-1)),cal!$A$2:$A$52,0))+IF(VALUE(LEFT(MID(N21,FIND("/",N21)+1,20),FIND("/",MID(N21,FIND("/",N21)+1,20))-1))&lt;=6,(VALUE(LEFT(MID(N21,FIND("/",N21)+1,20),FIND("/",MID(N21,FIND("/",N21)+1,20))-1))-1)*31,186+(VALUE(LEFT(MID(N21,FIND("/",N21)+1,20),FIND("/",MID(N21,FIND("/",N21)+1,20))-1))-7)*30)+VALUE(MID(MID(N21,FIND("/",N21)+1,20),FIND("/",MID(N21,FIND("/",N21)+1,20))+1,20))-1),"")))</f>
        <v/>
      </c>
      <c r="P21">
        <f>IF(ISNUMBER(D21),"",SUBSTITUTE(SUBSTITUTE(SUBSTITUTE(SUBSTITUTE(SUBSTITUTE(SUBSTITUTE(SUBSTITUTE(SUBSTITUTE(SUBSTITUTE(SUBSTITUTE(SUBSTITUTE(SUBSTITUTE(TRIM(D21&amp;""),"۰","0"),"۱","1"),"۲","2"),"۳","3"),"۴","4"),"۵","5"),"۶","6"),"۷","7"),"۸","8"),"۹","9"),"-","/"),".","/"))</f>
        <v/>
      </c>
      <c r="Q21">
        <f>IF(D21="","",IF(ISNUMBER(D21),D21,IFERROR(IF(VALUE(LEFT(P21,FIND("/",P21)-1))&gt;1700,DATE(VALUE(LEFT(P21,FIND("/",P21)-1)),VALUE(LEFT(MID(P21,FIND("/",P21)+1,20),FIND("/",MID(P21,FIND("/",P21)+1,20))-1)),VALUE(MID(MID(P21,FIND("/",P21)+1,20),FIND("/",MID(P21,FIND("/",P21)+1,20))+1,20))),INDEX(cal!$B$2:$B$52,MATCH(VALUE(LEFT(P21,FIND("/",P21)-1)),cal!$A$2:$A$52,0))+IF(VALUE(LEFT(MID(P21,FIND("/",P21)+1,20),FIND("/",MID(P21,FIND("/",P21)+1,20))-1))&lt;=6,(VALUE(LEFT(MID(P21,FIND("/",P21)+1,20),FIND("/",MID(P21,FIND("/",P21)+1,20))-1))-1)*31,186+(VALUE(LEFT(MID(P21,FIND("/",P21)+1,20),FIND("/",MID(P21,FIND("/",P21)+1,20))-1))-7)*30)+VALUE(MID(MID(P21,FIND("/",P21)+1,20),FIND("/",MID(P21,FIND("/",P21)+1,20))+1,20))-1),"")))</f>
        <v/>
      </c>
      <c r="R21">
        <f>IF(OR(I21="■",J21="■",K21="■"),1,"")</f>
        <v/>
      </c>
    </row>
    <row r="22">
      <c r="A22" s="15">
        <f>IF(B22="","",ROW()-8)</f>
        <v/>
      </c>
      <c r="B22" s="4" t="n"/>
      <c r="C22" s="5" t="n"/>
      <c r="D22" s="5" t="n"/>
      <c r="E22" s="4" t="n"/>
      <c r="F22" s="16" t="n"/>
      <c r="G22" s="16" t="n"/>
      <c r="H22" s="16" t="n"/>
      <c r="I22" s="17">
        <f>IF(OR(O22="",Q22=""),"",IF(AND(O22&lt;=$O$4+6,Q22&gt;=$O$4+0),"■",""))</f>
        <v/>
      </c>
      <c r="J22" s="17">
        <f>IF(OR(O22="",Q22=""),"",IF(AND(O22&lt;=$O$4+13,Q22&gt;=$O$4+7),"■",""))</f>
        <v/>
      </c>
      <c r="K22" s="17">
        <f>IF(OR(O22="",Q22=""),"",IF(AND(O22&lt;=$O$4+20,Q22&gt;=$O$4+14),"■",""))</f>
        <v/>
      </c>
      <c r="L22" s="18">
        <f>IF(OR(O22="",Q22=""),"",IF(R22&lt;&gt;1,"خارج از ۳ هفته",IF(AND(F22="آماده",G22="آماده",H22="آماده"),"آماده ✓","مانع: "&amp;TRIM(IF(F22="نه","مصالح ","")&amp;IF(G22="نه","نقشه ","")&amp;IF(H22="نه","نیرو","")))))</f>
        <v/>
      </c>
      <c r="N22">
        <f>IF(ISNUMBER(C22),"",SUBSTITUTE(SUBSTITUTE(SUBSTITUTE(SUBSTITUTE(SUBSTITUTE(SUBSTITUTE(SUBSTITUTE(SUBSTITUTE(SUBSTITUTE(SUBSTITUTE(SUBSTITUTE(SUBSTITUTE(TRIM(C22&amp;""),"۰","0"),"۱","1"),"۲","2"),"۳","3"),"۴","4"),"۵","5"),"۶","6"),"۷","7"),"۸","8"),"۹","9"),"-","/"),".","/"))</f>
        <v/>
      </c>
      <c r="O22">
        <f>IF(C22="","",IF(ISNUMBER(C22),C22,IFERROR(IF(VALUE(LEFT(N22,FIND("/",N22)-1))&gt;1700,DATE(VALUE(LEFT(N22,FIND("/",N22)-1)),VALUE(LEFT(MID(N22,FIND("/",N22)+1,20),FIND("/",MID(N22,FIND("/",N22)+1,20))-1)),VALUE(MID(MID(N22,FIND("/",N22)+1,20),FIND("/",MID(N22,FIND("/",N22)+1,20))+1,20))),INDEX(cal!$B$2:$B$52,MATCH(VALUE(LEFT(N22,FIND("/",N22)-1)),cal!$A$2:$A$52,0))+IF(VALUE(LEFT(MID(N22,FIND("/",N22)+1,20),FIND("/",MID(N22,FIND("/",N22)+1,20))-1))&lt;=6,(VALUE(LEFT(MID(N22,FIND("/",N22)+1,20),FIND("/",MID(N22,FIND("/",N22)+1,20))-1))-1)*31,186+(VALUE(LEFT(MID(N22,FIND("/",N22)+1,20),FIND("/",MID(N22,FIND("/",N22)+1,20))-1))-7)*30)+VALUE(MID(MID(N22,FIND("/",N22)+1,20),FIND("/",MID(N22,FIND("/",N22)+1,20))+1,20))-1),"")))</f>
        <v/>
      </c>
      <c r="P22">
        <f>IF(ISNUMBER(D22),"",SUBSTITUTE(SUBSTITUTE(SUBSTITUTE(SUBSTITUTE(SUBSTITUTE(SUBSTITUTE(SUBSTITUTE(SUBSTITUTE(SUBSTITUTE(SUBSTITUTE(SUBSTITUTE(SUBSTITUTE(TRIM(D22&amp;""),"۰","0"),"۱","1"),"۲","2"),"۳","3"),"۴","4"),"۵","5"),"۶","6"),"۷","7"),"۸","8"),"۹","9"),"-","/"),".","/"))</f>
        <v/>
      </c>
      <c r="Q22">
        <f>IF(D22="","",IF(ISNUMBER(D22),D22,IFERROR(IF(VALUE(LEFT(P22,FIND("/",P22)-1))&gt;1700,DATE(VALUE(LEFT(P22,FIND("/",P22)-1)),VALUE(LEFT(MID(P22,FIND("/",P22)+1,20),FIND("/",MID(P22,FIND("/",P22)+1,20))-1)),VALUE(MID(MID(P22,FIND("/",P22)+1,20),FIND("/",MID(P22,FIND("/",P22)+1,20))+1,20))),INDEX(cal!$B$2:$B$52,MATCH(VALUE(LEFT(P22,FIND("/",P22)-1)),cal!$A$2:$A$52,0))+IF(VALUE(LEFT(MID(P22,FIND("/",P22)+1,20),FIND("/",MID(P22,FIND("/",P22)+1,20))-1))&lt;=6,(VALUE(LEFT(MID(P22,FIND("/",P22)+1,20),FIND("/",MID(P22,FIND("/",P22)+1,20))-1))-1)*31,186+(VALUE(LEFT(MID(P22,FIND("/",P22)+1,20),FIND("/",MID(P22,FIND("/",P22)+1,20))-1))-7)*30)+VALUE(MID(MID(P22,FIND("/",P22)+1,20),FIND("/",MID(P22,FIND("/",P22)+1,20))+1,20))-1),"")))</f>
        <v/>
      </c>
      <c r="R22">
        <f>IF(OR(I22="■",J22="■",K22="■"),1,"")</f>
        <v/>
      </c>
    </row>
    <row r="23">
      <c r="A23" s="15">
        <f>IF(B23="","",ROW()-8)</f>
        <v/>
      </c>
      <c r="B23" s="4" t="n"/>
      <c r="C23" s="5" t="n"/>
      <c r="D23" s="5" t="n"/>
      <c r="E23" s="4" t="n"/>
      <c r="F23" s="16" t="n"/>
      <c r="G23" s="16" t="n"/>
      <c r="H23" s="16" t="n"/>
      <c r="I23" s="17">
        <f>IF(OR(O23="",Q23=""),"",IF(AND(O23&lt;=$O$4+6,Q23&gt;=$O$4+0),"■",""))</f>
        <v/>
      </c>
      <c r="J23" s="17">
        <f>IF(OR(O23="",Q23=""),"",IF(AND(O23&lt;=$O$4+13,Q23&gt;=$O$4+7),"■",""))</f>
        <v/>
      </c>
      <c r="K23" s="17">
        <f>IF(OR(O23="",Q23=""),"",IF(AND(O23&lt;=$O$4+20,Q23&gt;=$O$4+14),"■",""))</f>
        <v/>
      </c>
      <c r="L23" s="18">
        <f>IF(OR(O23="",Q23=""),"",IF(R23&lt;&gt;1,"خارج از ۳ هفته",IF(AND(F23="آماده",G23="آماده",H23="آماده"),"آماده ✓","مانع: "&amp;TRIM(IF(F23="نه","مصالح ","")&amp;IF(G23="نه","نقشه ","")&amp;IF(H23="نه","نیرو","")))))</f>
        <v/>
      </c>
      <c r="N23">
        <f>IF(ISNUMBER(C23),"",SUBSTITUTE(SUBSTITUTE(SUBSTITUTE(SUBSTITUTE(SUBSTITUTE(SUBSTITUTE(SUBSTITUTE(SUBSTITUTE(SUBSTITUTE(SUBSTITUTE(SUBSTITUTE(SUBSTITUTE(TRIM(C23&amp;""),"۰","0"),"۱","1"),"۲","2"),"۳","3"),"۴","4"),"۵","5"),"۶","6"),"۷","7"),"۸","8"),"۹","9"),"-","/"),".","/"))</f>
        <v/>
      </c>
      <c r="O23">
        <f>IF(C23="","",IF(ISNUMBER(C23),C23,IFERROR(IF(VALUE(LEFT(N23,FIND("/",N23)-1))&gt;1700,DATE(VALUE(LEFT(N23,FIND("/",N23)-1)),VALUE(LEFT(MID(N23,FIND("/",N23)+1,20),FIND("/",MID(N23,FIND("/",N23)+1,20))-1)),VALUE(MID(MID(N23,FIND("/",N23)+1,20),FIND("/",MID(N23,FIND("/",N23)+1,20))+1,20))),INDEX(cal!$B$2:$B$52,MATCH(VALUE(LEFT(N23,FIND("/",N23)-1)),cal!$A$2:$A$52,0))+IF(VALUE(LEFT(MID(N23,FIND("/",N23)+1,20),FIND("/",MID(N23,FIND("/",N23)+1,20))-1))&lt;=6,(VALUE(LEFT(MID(N23,FIND("/",N23)+1,20),FIND("/",MID(N23,FIND("/",N23)+1,20))-1))-1)*31,186+(VALUE(LEFT(MID(N23,FIND("/",N23)+1,20),FIND("/",MID(N23,FIND("/",N23)+1,20))-1))-7)*30)+VALUE(MID(MID(N23,FIND("/",N23)+1,20),FIND("/",MID(N23,FIND("/",N23)+1,20))+1,20))-1),"")))</f>
        <v/>
      </c>
      <c r="P23">
        <f>IF(ISNUMBER(D23),"",SUBSTITUTE(SUBSTITUTE(SUBSTITUTE(SUBSTITUTE(SUBSTITUTE(SUBSTITUTE(SUBSTITUTE(SUBSTITUTE(SUBSTITUTE(SUBSTITUTE(SUBSTITUTE(SUBSTITUTE(TRIM(D23&amp;""),"۰","0"),"۱","1"),"۲","2"),"۳","3"),"۴","4"),"۵","5"),"۶","6"),"۷","7"),"۸","8"),"۹","9"),"-","/"),".","/"))</f>
        <v/>
      </c>
      <c r="Q23">
        <f>IF(D23="","",IF(ISNUMBER(D23),D23,IFERROR(IF(VALUE(LEFT(P23,FIND("/",P23)-1))&gt;1700,DATE(VALUE(LEFT(P23,FIND("/",P23)-1)),VALUE(LEFT(MID(P23,FIND("/",P23)+1,20),FIND("/",MID(P23,FIND("/",P23)+1,20))-1)),VALUE(MID(MID(P23,FIND("/",P23)+1,20),FIND("/",MID(P23,FIND("/",P23)+1,20))+1,20))),INDEX(cal!$B$2:$B$52,MATCH(VALUE(LEFT(P23,FIND("/",P23)-1)),cal!$A$2:$A$52,0))+IF(VALUE(LEFT(MID(P23,FIND("/",P23)+1,20),FIND("/",MID(P23,FIND("/",P23)+1,20))-1))&lt;=6,(VALUE(LEFT(MID(P23,FIND("/",P23)+1,20),FIND("/",MID(P23,FIND("/",P23)+1,20))-1))-1)*31,186+(VALUE(LEFT(MID(P23,FIND("/",P23)+1,20),FIND("/",MID(P23,FIND("/",P23)+1,20))-1))-7)*30)+VALUE(MID(MID(P23,FIND("/",P23)+1,20),FIND("/",MID(P23,FIND("/",P23)+1,20))+1,20))-1),"")))</f>
        <v/>
      </c>
      <c r="R23">
        <f>IF(OR(I23="■",J23="■",K23="■"),1,"")</f>
        <v/>
      </c>
    </row>
    <row r="24">
      <c r="A24" s="15">
        <f>IF(B24="","",ROW()-8)</f>
        <v/>
      </c>
      <c r="B24" s="4" t="n"/>
      <c r="C24" s="5" t="n"/>
      <c r="D24" s="5" t="n"/>
      <c r="E24" s="4" t="n"/>
      <c r="F24" s="16" t="n"/>
      <c r="G24" s="16" t="n"/>
      <c r="H24" s="16" t="n"/>
      <c r="I24" s="17">
        <f>IF(OR(O24="",Q24=""),"",IF(AND(O24&lt;=$O$4+6,Q24&gt;=$O$4+0),"■",""))</f>
        <v/>
      </c>
      <c r="J24" s="17">
        <f>IF(OR(O24="",Q24=""),"",IF(AND(O24&lt;=$O$4+13,Q24&gt;=$O$4+7),"■",""))</f>
        <v/>
      </c>
      <c r="K24" s="17">
        <f>IF(OR(O24="",Q24=""),"",IF(AND(O24&lt;=$O$4+20,Q24&gt;=$O$4+14),"■",""))</f>
        <v/>
      </c>
      <c r="L24" s="18">
        <f>IF(OR(O24="",Q24=""),"",IF(R24&lt;&gt;1,"خارج از ۳ هفته",IF(AND(F24="آماده",G24="آماده",H24="آماده"),"آماده ✓","مانع: "&amp;TRIM(IF(F24="نه","مصالح ","")&amp;IF(G24="نه","نقشه ","")&amp;IF(H24="نه","نیرو","")))))</f>
        <v/>
      </c>
      <c r="N24">
        <f>IF(ISNUMBER(C24),"",SUBSTITUTE(SUBSTITUTE(SUBSTITUTE(SUBSTITUTE(SUBSTITUTE(SUBSTITUTE(SUBSTITUTE(SUBSTITUTE(SUBSTITUTE(SUBSTITUTE(SUBSTITUTE(SUBSTITUTE(TRIM(C24&amp;""),"۰","0"),"۱","1"),"۲","2"),"۳","3"),"۴","4"),"۵","5"),"۶","6"),"۷","7"),"۸","8"),"۹","9"),"-","/"),".","/"))</f>
        <v/>
      </c>
      <c r="O24">
        <f>IF(C24="","",IF(ISNUMBER(C24),C24,IFERROR(IF(VALUE(LEFT(N24,FIND("/",N24)-1))&gt;1700,DATE(VALUE(LEFT(N24,FIND("/",N24)-1)),VALUE(LEFT(MID(N24,FIND("/",N24)+1,20),FIND("/",MID(N24,FIND("/",N24)+1,20))-1)),VALUE(MID(MID(N24,FIND("/",N24)+1,20),FIND("/",MID(N24,FIND("/",N24)+1,20))+1,20))),INDEX(cal!$B$2:$B$52,MATCH(VALUE(LEFT(N24,FIND("/",N24)-1)),cal!$A$2:$A$52,0))+IF(VALUE(LEFT(MID(N24,FIND("/",N24)+1,20),FIND("/",MID(N24,FIND("/",N24)+1,20))-1))&lt;=6,(VALUE(LEFT(MID(N24,FIND("/",N24)+1,20),FIND("/",MID(N24,FIND("/",N24)+1,20))-1))-1)*31,186+(VALUE(LEFT(MID(N24,FIND("/",N24)+1,20),FIND("/",MID(N24,FIND("/",N24)+1,20))-1))-7)*30)+VALUE(MID(MID(N24,FIND("/",N24)+1,20),FIND("/",MID(N24,FIND("/",N24)+1,20))+1,20))-1),"")))</f>
        <v/>
      </c>
      <c r="P24">
        <f>IF(ISNUMBER(D24),"",SUBSTITUTE(SUBSTITUTE(SUBSTITUTE(SUBSTITUTE(SUBSTITUTE(SUBSTITUTE(SUBSTITUTE(SUBSTITUTE(SUBSTITUTE(SUBSTITUTE(SUBSTITUTE(SUBSTITUTE(TRIM(D24&amp;""),"۰","0"),"۱","1"),"۲","2"),"۳","3"),"۴","4"),"۵","5"),"۶","6"),"۷","7"),"۸","8"),"۹","9"),"-","/"),".","/"))</f>
        <v/>
      </c>
      <c r="Q24">
        <f>IF(D24="","",IF(ISNUMBER(D24),D24,IFERROR(IF(VALUE(LEFT(P24,FIND("/",P24)-1))&gt;1700,DATE(VALUE(LEFT(P24,FIND("/",P24)-1)),VALUE(LEFT(MID(P24,FIND("/",P24)+1,20),FIND("/",MID(P24,FIND("/",P24)+1,20))-1)),VALUE(MID(MID(P24,FIND("/",P24)+1,20),FIND("/",MID(P24,FIND("/",P24)+1,20))+1,20))),INDEX(cal!$B$2:$B$52,MATCH(VALUE(LEFT(P24,FIND("/",P24)-1)),cal!$A$2:$A$52,0))+IF(VALUE(LEFT(MID(P24,FIND("/",P24)+1,20),FIND("/",MID(P24,FIND("/",P24)+1,20))-1))&lt;=6,(VALUE(LEFT(MID(P24,FIND("/",P24)+1,20),FIND("/",MID(P24,FIND("/",P24)+1,20))-1))-1)*31,186+(VALUE(LEFT(MID(P24,FIND("/",P24)+1,20),FIND("/",MID(P24,FIND("/",P24)+1,20))-1))-7)*30)+VALUE(MID(MID(P24,FIND("/",P24)+1,20),FIND("/",MID(P24,FIND("/",P24)+1,20))+1,20))-1),"")))</f>
        <v/>
      </c>
      <c r="R24">
        <f>IF(OR(I24="■",J24="■",K24="■"),1,"")</f>
        <v/>
      </c>
    </row>
    <row r="25">
      <c r="A25" s="15">
        <f>IF(B25="","",ROW()-8)</f>
        <v/>
      </c>
      <c r="B25" s="4" t="n"/>
      <c r="C25" s="5" t="n"/>
      <c r="D25" s="5" t="n"/>
      <c r="E25" s="4" t="n"/>
      <c r="F25" s="16" t="n"/>
      <c r="G25" s="16" t="n"/>
      <c r="H25" s="16" t="n"/>
      <c r="I25" s="17">
        <f>IF(OR(O25="",Q25=""),"",IF(AND(O25&lt;=$O$4+6,Q25&gt;=$O$4+0),"■",""))</f>
        <v/>
      </c>
      <c r="J25" s="17">
        <f>IF(OR(O25="",Q25=""),"",IF(AND(O25&lt;=$O$4+13,Q25&gt;=$O$4+7),"■",""))</f>
        <v/>
      </c>
      <c r="K25" s="17">
        <f>IF(OR(O25="",Q25=""),"",IF(AND(O25&lt;=$O$4+20,Q25&gt;=$O$4+14),"■",""))</f>
        <v/>
      </c>
      <c r="L25" s="18">
        <f>IF(OR(O25="",Q25=""),"",IF(R25&lt;&gt;1,"خارج از ۳ هفته",IF(AND(F25="آماده",G25="آماده",H25="آماده"),"آماده ✓","مانع: "&amp;TRIM(IF(F25="نه","مصالح ","")&amp;IF(G25="نه","نقشه ","")&amp;IF(H25="نه","نیرو","")))))</f>
        <v/>
      </c>
      <c r="N25">
        <f>IF(ISNUMBER(C25),"",SUBSTITUTE(SUBSTITUTE(SUBSTITUTE(SUBSTITUTE(SUBSTITUTE(SUBSTITUTE(SUBSTITUTE(SUBSTITUTE(SUBSTITUTE(SUBSTITUTE(SUBSTITUTE(SUBSTITUTE(TRIM(C25&amp;""),"۰","0"),"۱","1"),"۲","2"),"۳","3"),"۴","4"),"۵","5"),"۶","6"),"۷","7"),"۸","8"),"۹","9"),"-","/"),".","/"))</f>
        <v/>
      </c>
      <c r="O25">
        <f>IF(C25="","",IF(ISNUMBER(C25),C25,IFERROR(IF(VALUE(LEFT(N25,FIND("/",N25)-1))&gt;1700,DATE(VALUE(LEFT(N25,FIND("/",N25)-1)),VALUE(LEFT(MID(N25,FIND("/",N25)+1,20),FIND("/",MID(N25,FIND("/",N25)+1,20))-1)),VALUE(MID(MID(N25,FIND("/",N25)+1,20),FIND("/",MID(N25,FIND("/",N25)+1,20))+1,20))),INDEX(cal!$B$2:$B$52,MATCH(VALUE(LEFT(N25,FIND("/",N25)-1)),cal!$A$2:$A$52,0))+IF(VALUE(LEFT(MID(N25,FIND("/",N25)+1,20),FIND("/",MID(N25,FIND("/",N25)+1,20))-1))&lt;=6,(VALUE(LEFT(MID(N25,FIND("/",N25)+1,20),FIND("/",MID(N25,FIND("/",N25)+1,20))-1))-1)*31,186+(VALUE(LEFT(MID(N25,FIND("/",N25)+1,20),FIND("/",MID(N25,FIND("/",N25)+1,20))-1))-7)*30)+VALUE(MID(MID(N25,FIND("/",N25)+1,20),FIND("/",MID(N25,FIND("/",N25)+1,20))+1,20))-1),"")))</f>
        <v/>
      </c>
      <c r="P25">
        <f>IF(ISNUMBER(D25),"",SUBSTITUTE(SUBSTITUTE(SUBSTITUTE(SUBSTITUTE(SUBSTITUTE(SUBSTITUTE(SUBSTITUTE(SUBSTITUTE(SUBSTITUTE(SUBSTITUTE(SUBSTITUTE(SUBSTITUTE(TRIM(D25&amp;""),"۰","0"),"۱","1"),"۲","2"),"۳","3"),"۴","4"),"۵","5"),"۶","6"),"۷","7"),"۸","8"),"۹","9"),"-","/"),".","/"))</f>
        <v/>
      </c>
      <c r="Q25">
        <f>IF(D25="","",IF(ISNUMBER(D25),D25,IFERROR(IF(VALUE(LEFT(P25,FIND("/",P25)-1))&gt;1700,DATE(VALUE(LEFT(P25,FIND("/",P25)-1)),VALUE(LEFT(MID(P25,FIND("/",P25)+1,20),FIND("/",MID(P25,FIND("/",P25)+1,20))-1)),VALUE(MID(MID(P25,FIND("/",P25)+1,20),FIND("/",MID(P25,FIND("/",P25)+1,20))+1,20))),INDEX(cal!$B$2:$B$52,MATCH(VALUE(LEFT(P25,FIND("/",P25)-1)),cal!$A$2:$A$52,0))+IF(VALUE(LEFT(MID(P25,FIND("/",P25)+1,20),FIND("/",MID(P25,FIND("/",P25)+1,20))-1))&lt;=6,(VALUE(LEFT(MID(P25,FIND("/",P25)+1,20),FIND("/",MID(P25,FIND("/",P25)+1,20))-1))-1)*31,186+(VALUE(LEFT(MID(P25,FIND("/",P25)+1,20),FIND("/",MID(P25,FIND("/",P25)+1,20))-1))-7)*30)+VALUE(MID(MID(P25,FIND("/",P25)+1,20),FIND("/",MID(P25,FIND("/",P25)+1,20))+1,20))-1),"")))</f>
        <v/>
      </c>
      <c r="R25">
        <f>IF(OR(I25="■",J25="■",K25="■"),1,"")</f>
        <v/>
      </c>
    </row>
    <row r="26">
      <c r="A26" s="15">
        <f>IF(B26="","",ROW()-8)</f>
        <v/>
      </c>
      <c r="B26" s="4" t="n"/>
      <c r="C26" s="5" t="n"/>
      <c r="D26" s="5" t="n"/>
      <c r="E26" s="4" t="n"/>
      <c r="F26" s="16" t="n"/>
      <c r="G26" s="16" t="n"/>
      <c r="H26" s="16" t="n"/>
      <c r="I26" s="17">
        <f>IF(OR(O26="",Q26=""),"",IF(AND(O26&lt;=$O$4+6,Q26&gt;=$O$4+0),"■",""))</f>
        <v/>
      </c>
      <c r="J26" s="17">
        <f>IF(OR(O26="",Q26=""),"",IF(AND(O26&lt;=$O$4+13,Q26&gt;=$O$4+7),"■",""))</f>
        <v/>
      </c>
      <c r="K26" s="17">
        <f>IF(OR(O26="",Q26=""),"",IF(AND(O26&lt;=$O$4+20,Q26&gt;=$O$4+14),"■",""))</f>
        <v/>
      </c>
      <c r="L26" s="18">
        <f>IF(OR(O26="",Q26=""),"",IF(R26&lt;&gt;1,"خارج از ۳ هفته",IF(AND(F26="آماده",G26="آماده",H26="آماده"),"آماده ✓","مانع: "&amp;TRIM(IF(F26="نه","مصالح ","")&amp;IF(G26="نه","نقشه ","")&amp;IF(H26="نه","نیرو","")))))</f>
        <v/>
      </c>
      <c r="N26">
        <f>IF(ISNUMBER(C26),"",SUBSTITUTE(SUBSTITUTE(SUBSTITUTE(SUBSTITUTE(SUBSTITUTE(SUBSTITUTE(SUBSTITUTE(SUBSTITUTE(SUBSTITUTE(SUBSTITUTE(SUBSTITUTE(SUBSTITUTE(TRIM(C26&amp;""),"۰","0"),"۱","1"),"۲","2"),"۳","3"),"۴","4"),"۵","5"),"۶","6"),"۷","7"),"۸","8"),"۹","9"),"-","/"),".","/"))</f>
        <v/>
      </c>
      <c r="O26">
        <f>IF(C26="","",IF(ISNUMBER(C26),C26,IFERROR(IF(VALUE(LEFT(N26,FIND("/",N26)-1))&gt;1700,DATE(VALUE(LEFT(N26,FIND("/",N26)-1)),VALUE(LEFT(MID(N26,FIND("/",N26)+1,20),FIND("/",MID(N26,FIND("/",N26)+1,20))-1)),VALUE(MID(MID(N26,FIND("/",N26)+1,20),FIND("/",MID(N26,FIND("/",N26)+1,20))+1,20))),INDEX(cal!$B$2:$B$52,MATCH(VALUE(LEFT(N26,FIND("/",N26)-1)),cal!$A$2:$A$52,0))+IF(VALUE(LEFT(MID(N26,FIND("/",N26)+1,20),FIND("/",MID(N26,FIND("/",N26)+1,20))-1))&lt;=6,(VALUE(LEFT(MID(N26,FIND("/",N26)+1,20),FIND("/",MID(N26,FIND("/",N26)+1,20))-1))-1)*31,186+(VALUE(LEFT(MID(N26,FIND("/",N26)+1,20),FIND("/",MID(N26,FIND("/",N26)+1,20))-1))-7)*30)+VALUE(MID(MID(N26,FIND("/",N26)+1,20),FIND("/",MID(N26,FIND("/",N26)+1,20))+1,20))-1),"")))</f>
        <v/>
      </c>
      <c r="P26">
        <f>IF(ISNUMBER(D26),"",SUBSTITUTE(SUBSTITUTE(SUBSTITUTE(SUBSTITUTE(SUBSTITUTE(SUBSTITUTE(SUBSTITUTE(SUBSTITUTE(SUBSTITUTE(SUBSTITUTE(SUBSTITUTE(SUBSTITUTE(TRIM(D26&amp;""),"۰","0"),"۱","1"),"۲","2"),"۳","3"),"۴","4"),"۵","5"),"۶","6"),"۷","7"),"۸","8"),"۹","9"),"-","/"),".","/"))</f>
        <v/>
      </c>
      <c r="Q26">
        <f>IF(D26="","",IF(ISNUMBER(D26),D26,IFERROR(IF(VALUE(LEFT(P26,FIND("/",P26)-1))&gt;1700,DATE(VALUE(LEFT(P26,FIND("/",P26)-1)),VALUE(LEFT(MID(P26,FIND("/",P26)+1,20),FIND("/",MID(P26,FIND("/",P26)+1,20))-1)),VALUE(MID(MID(P26,FIND("/",P26)+1,20),FIND("/",MID(P26,FIND("/",P26)+1,20))+1,20))),INDEX(cal!$B$2:$B$52,MATCH(VALUE(LEFT(P26,FIND("/",P26)-1)),cal!$A$2:$A$52,0))+IF(VALUE(LEFT(MID(P26,FIND("/",P26)+1,20),FIND("/",MID(P26,FIND("/",P26)+1,20))-1))&lt;=6,(VALUE(LEFT(MID(P26,FIND("/",P26)+1,20),FIND("/",MID(P26,FIND("/",P26)+1,20))-1))-1)*31,186+(VALUE(LEFT(MID(P26,FIND("/",P26)+1,20),FIND("/",MID(P26,FIND("/",P26)+1,20))-1))-7)*30)+VALUE(MID(MID(P26,FIND("/",P26)+1,20),FIND("/",MID(P26,FIND("/",P26)+1,20))+1,20))-1),"")))</f>
        <v/>
      </c>
      <c r="R26">
        <f>IF(OR(I26="■",J26="■",K26="■"),1,"")</f>
        <v/>
      </c>
    </row>
    <row r="27">
      <c r="A27" s="15">
        <f>IF(B27="","",ROW()-8)</f>
        <v/>
      </c>
      <c r="B27" s="4" t="n"/>
      <c r="C27" s="5" t="n"/>
      <c r="D27" s="5" t="n"/>
      <c r="E27" s="4" t="n"/>
      <c r="F27" s="16" t="n"/>
      <c r="G27" s="16" t="n"/>
      <c r="H27" s="16" t="n"/>
      <c r="I27" s="17">
        <f>IF(OR(O27="",Q27=""),"",IF(AND(O27&lt;=$O$4+6,Q27&gt;=$O$4+0),"■",""))</f>
        <v/>
      </c>
      <c r="J27" s="17">
        <f>IF(OR(O27="",Q27=""),"",IF(AND(O27&lt;=$O$4+13,Q27&gt;=$O$4+7),"■",""))</f>
        <v/>
      </c>
      <c r="K27" s="17">
        <f>IF(OR(O27="",Q27=""),"",IF(AND(O27&lt;=$O$4+20,Q27&gt;=$O$4+14),"■",""))</f>
        <v/>
      </c>
      <c r="L27" s="18">
        <f>IF(OR(O27="",Q27=""),"",IF(R27&lt;&gt;1,"خارج از ۳ هفته",IF(AND(F27="آماده",G27="آماده",H27="آماده"),"آماده ✓","مانع: "&amp;TRIM(IF(F27="نه","مصالح ","")&amp;IF(G27="نه","نقشه ","")&amp;IF(H27="نه","نیرو","")))))</f>
        <v/>
      </c>
      <c r="N27">
        <f>IF(ISNUMBER(C27),"",SUBSTITUTE(SUBSTITUTE(SUBSTITUTE(SUBSTITUTE(SUBSTITUTE(SUBSTITUTE(SUBSTITUTE(SUBSTITUTE(SUBSTITUTE(SUBSTITUTE(SUBSTITUTE(SUBSTITUTE(TRIM(C27&amp;""),"۰","0"),"۱","1"),"۲","2"),"۳","3"),"۴","4"),"۵","5"),"۶","6"),"۷","7"),"۸","8"),"۹","9"),"-","/"),".","/"))</f>
        <v/>
      </c>
      <c r="O27">
        <f>IF(C27="","",IF(ISNUMBER(C27),C27,IFERROR(IF(VALUE(LEFT(N27,FIND("/",N27)-1))&gt;1700,DATE(VALUE(LEFT(N27,FIND("/",N27)-1)),VALUE(LEFT(MID(N27,FIND("/",N27)+1,20),FIND("/",MID(N27,FIND("/",N27)+1,20))-1)),VALUE(MID(MID(N27,FIND("/",N27)+1,20),FIND("/",MID(N27,FIND("/",N27)+1,20))+1,20))),INDEX(cal!$B$2:$B$52,MATCH(VALUE(LEFT(N27,FIND("/",N27)-1)),cal!$A$2:$A$52,0))+IF(VALUE(LEFT(MID(N27,FIND("/",N27)+1,20),FIND("/",MID(N27,FIND("/",N27)+1,20))-1))&lt;=6,(VALUE(LEFT(MID(N27,FIND("/",N27)+1,20),FIND("/",MID(N27,FIND("/",N27)+1,20))-1))-1)*31,186+(VALUE(LEFT(MID(N27,FIND("/",N27)+1,20),FIND("/",MID(N27,FIND("/",N27)+1,20))-1))-7)*30)+VALUE(MID(MID(N27,FIND("/",N27)+1,20),FIND("/",MID(N27,FIND("/",N27)+1,20))+1,20))-1),"")))</f>
        <v/>
      </c>
      <c r="P27">
        <f>IF(ISNUMBER(D27),"",SUBSTITUTE(SUBSTITUTE(SUBSTITUTE(SUBSTITUTE(SUBSTITUTE(SUBSTITUTE(SUBSTITUTE(SUBSTITUTE(SUBSTITUTE(SUBSTITUTE(SUBSTITUTE(SUBSTITUTE(TRIM(D27&amp;""),"۰","0"),"۱","1"),"۲","2"),"۳","3"),"۴","4"),"۵","5"),"۶","6"),"۷","7"),"۸","8"),"۹","9"),"-","/"),".","/"))</f>
        <v/>
      </c>
      <c r="Q27">
        <f>IF(D27="","",IF(ISNUMBER(D27),D27,IFERROR(IF(VALUE(LEFT(P27,FIND("/",P27)-1))&gt;1700,DATE(VALUE(LEFT(P27,FIND("/",P27)-1)),VALUE(LEFT(MID(P27,FIND("/",P27)+1,20),FIND("/",MID(P27,FIND("/",P27)+1,20))-1)),VALUE(MID(MID(P27,FIND("/",P27)+1,20),FIND("/",MID(P27,FIND("/",P27)+1,20))+1,20))),INDEX(cal!$B$2:$B$52,MATCH(VALUE(LEFT(P27,FIND("/",P27)-1)),cal!$A$2:$A$52,0))+IF(VALUE(LEFT(MID(P27,FIND("/",P27)+1,20),FIND("/",MID(P27,FIND("/",P27)+1,20))-1))&lt;=6,(VALUE(LEFT(MID(P27,FIND("/",P27)+1,20),FIND("/",MID(P27,FIND("/",P27)+1,20))-1))-1)*31,186+(VALUE(LEFT(MID(P27,FIND("/",P27)+1,20),FIND("/",MID(P27,FIND("/",P27)+1,20))-1))-7)*30)+VALUE(MID(MID(P27,FIND("/",P27)+1,20),FIND("/",MID(P27,FIND("/",P27)+1,20))+1,20))-1),"")))</f>
        <v/>
      </c>
      <c r="R27">
        <f>IF(OR(I27="■",J27="■",K27="■"),1,"")</f>
        <v/>
      </c>
    </row>
    <row r="28">
      <c r="A28" s="15">
        <f>IF(B28="","",ROW()-8)</f>
        <v/>
      </c>
      <c r="B28" s="4" t="n"/>
      <c r="C28" s="5" t="n"/>
      <c r="D28" s="5" t="n"/>
      <c r="E28" s="4" t="n"/>
      <c r="F28" s="16" t="n"/>
      <c r="G28" s="16" t="n"/>
      <c r="H28" s="16" t="n"/>
      <c r="I28" s="17">
        <f>IF(OR(O28="",Q28=""),"",IF(AND(O28&lt;=$O$4+6,Q28&gt;=$O$4+0),"■",""))</f>
        <v/>
      </c>
      <c r="J28" s="17">
        <f>IF(OR(O28="",Q28=""),"",IF(AND(O28&lt;=$O$4+13,Q28&gt;=$O$4+7),"■",""))</f>
        <v/>
      </c>
      <c r="K28" s="17">
        <f>IF(OR(O28="",Q28=""),"",IF(AND(O28&lt;=$O$4+20,Q28&gt;=$O$4+14),"■",""))</f>
        <v/>
      </c>
      <c r="L28" s="18">
        <f>IF(OR(O28="",Q28=""),"",IF(R28&lt;&gt;1,"خارج از ۳ هفته",IF(AND(F28="آماده",G28="آماده",H28="آماده"),"آماده ✓","مانع: "&amp;TRIM(IF(F28="نه","مصالح ","")&amp;IF(G28="نه","نقشه ","")&amp;IF(H28="نه","نیرو","")))))</f>
        <v/>
      </c>
      <c r="N28">
        <f>IF(ISNUMBER(C28),"",SUBSTITUTE(SUBSTITUTE(SUBSTITUTE(SUBSTITUTE(SUBSTITUTE(SUBSTITUTE(SUBSTITUTE(SUBSTITUTE(SUBSTITUTE(SUBSTITUTE(SUBSTITUTE(SUBSTITUTE(TRIM(C28&amp;""),"۰","0"),"۱","1"),"۲","2"),"۳","3"),"۴","4"),"۵","5"),"۶","6"),"۷","7"),"۸","8"),"۹","9"),"-","/"),".","/"))</f>
        <v/>
      </c>
      <c r="O28">
        <f>IF(C28="","",IF(ISNUMBER(C28),C28,IFERROR(IF(VALUE(LEFT(N28,FIND("/",N28)-1))&gt;1700,DATE(VALUE(LEFT(N28,FIND("/",N28)-1)),VALUE(LEFT(MID(N28,FIND("/",N28)+1,20),FIND("/",MID(N28,FIND("/",N28)+1,20))-1)),VALUE(MID(MID(N28,FIND("/",N28)+1,20),FIND("/",MID(N28,FIND("/",N28)+1,20))+1,20))),INDEX(cal!$B$2:$B$52,MATCH(VALUE(LEFT(N28,FIND("/",N28)-1)),cal!$A$2:$A$52,0))+IF(VALUE(LEFT(MID(N28,FIND("/",N28)+1,20),FIND("/",MID(N28,FIND("/",N28)+1,20))-1))&lt;=6,(VALUE(LEFT(MID(N28,FIND("/",N28)+1,20),FIND("/",MID(N28,FIND("/",N28)+1,20))-1))-1)*31,186+(VALUE(LEFT(MID(N28,FIND("/",N28)+1,20),FIND("/",MID(N28,FIND("/",N28)+1,20))-1))-7)*30)+VALUE(MID(MID(N28,FIND("/",N28)+1,20),FIND("/",MID(N28,FIND("/",N28)+1,20))+1,20))-1),"")))</f>
        <v/>
      </c>
      <c r="P28">
        <f>IF(ISNUMBER(D28),"",SUBSTITUTE(SUBSTITUTE(SUBSTITUTE(SUBSTITUTE(SUBSTITUTE(SUBSTITUTE(SUBSTITUTE(SUBSTITUTE(SUBSTITUTE(SUBSTITUTE(SUBSTITUTE(SUBSTITUTE(TRIM(D28&amp;""),"۰","0"),"۱","1"),"۲","2"),"۳","3"),"۴","4"),"۵","5"),"۶","6"),"۷","7"),"۸","8"),"۹","9"),"-","/"),".","/"))</f>
        <v/>
      </c>
      <c r="Q28">
        <f>IF(D28="","",IF(ISNUMBER(D28),D28,IFERROR(IF(VALUE(LEFT(P28,FIND("/",P28)-1))&gt;1700,DATE(VALUE(LEFT(P28,FIND("/",P28)-1)),VALUE(LEFT(MID(P28,FIND("/",P28)+1,20),FIND("/",MID(P28,FIND("/",P28)+1,20))-1)),VALUE(MID(MID(P28,FIND("/",P28)+1,20),FIND("/",MID(P28,FIND("/",P28)+1,20))+1,20))),INDEX(cal!$B$2:$B$52,MATCH(VALUE(LEFT(P28,FIND("/",P28)-1)),cal!$A$2:$A$52,0))+IF(VALUE(LEFT(MID(P28,FIND("/",P28)+1,20),FIND("/",MID(P28,FIND("/",P28)+1,20))-1))&lt;=6,(VALUE(LEFT(MID(P28,FIND("/",P28)+1,20),FIND("/",MID(P28,FIND("/",P28)+1,20))-1))-1)*31,186+(VALUE(LEFT(MID(P28,FIND("/",P28)+1,20),FIND("/",MID(P28,FIND("/",P28)+1,20))-1))-7)*30)+VALUE(MID(MID(P28,FIND("/",P28)+1,20),FIND("/",MID(P28,FIND("/",P28)+1,20))+1,20))-1),"")))</f>
        <v/>
      </c>
      <c r="R28">
        <f>IF(OR(I28="■",J28="■",K28="■"),1,"")</f>
        <v/>
      </c>
    </row>
    <row r="29">
      <c r="A29" s="15">
        <f>IF(B29="","",ROW()-8)</f>
        <v/>
      </c>
      <c r="B29" s="4" t="n"/>
      <c r="C29" s="5" t="n"/>
      <c r="D29" s="5" t="n"/>
      <c r="E29" s="4" t="n"/>
      <c r="F29" s="16" t="n"/>
      <c r="G29" s="16" t="n"/>
      <c r="H29" s="16" t="n"/>
      <c r="I29" s="17">
        <f>IF(OR(O29="",Q29=""),"",IF(AND(O29&lt;=$O$4+6,Q29&gt;=$O$4+0),"■",""))</f>
        <v/>
      </c>
      <c r="J29" s="17">
        <f>IF(OR(O29="",Q29=""),"",IF(AND(O29&lt;=$O$4+13,Q29&gt;=$O$4+7),"■",""))</f>
        <v/>
      </c>
      <c r="K29" s="17">
        <f>IF(OR(O29="",Q29=""),"",IF(AND(O29&lt;=$O$4+20,Q29&gt;=$O$4+14),"■",""))</f>
        <v/>
      </c>
      <c r="L29" s="18">
        <f>IF(OR(O29="",Q29=""),"",IF(R29&lt;&gt;1,"خارج از ۳ هفته",IF(AND(F29="آماده",G29="آماده",H29="آماده"),"آماده ✓","مانع: "&amp;TRIM(IF(F29="نه","مصالح ","")&amp;IF(G29="نه","نقشه ","")&amp;IF(H29="نه","نیرو","")))))</f>
        <v/>
      </c>
      <c r="N29">
        <f>IF(ISNUMBER(C29),"",SUBSTITUTE(SUBSTITUTE(SUBSTITUTE(SUBSTITUTE(SUBSTITUTE(SUBSTITUTE(SUBSTITUTE(SUBSTITUTE(SUBSTITUTE(SUBSTITUTE(SUBSTITUTE(SUBSTITUTE(TRIM(C29&amp;""),"۰","0"),"۱","1"),"۲","2"),"۳","3"),"۴","4"),"۵","5"),"۶","6"),"۷","7"),"۸","8"),"۹","9"),"-","/"),".","/"))</f>
        <v/>
      </c>
      <c r="O29">
        <f>IF(C29="","",IF(ISNUMBER(C29),C29,IFERROR(IF(VALUE(LEFT(N29,FIND("/",N29)-1))&gt;1700,DATE(VALUE(LEFT(N29,FIND("/",N29)-1)),VALUE(LEFT(MID(N29,FIND("/",N29)+1,20),FIND("/",MID(N29,FIND("/",N29)+1,20))-1)),VALUE(MID(MID(N29,FIND("/",N29)+1,20),FIND("/",MID(N29,FIND("/",N29)+1,20))+1,20))),INDEX(cal!$B$2:$B$52,MATCH(VALUE(LEFT(N29,FIND("/",N29)-1)),cal!$A$2:$A$52,0))+IF(VALUE(LEFT(MID(N29,FIND("/",N29)+1,20),FIND("/",MID(N29,FIND("/",N29)+1,20))-1))&lt;=6,(VALUE(LEFT(MID(N29,FIND("/",N29)+1,20),FIND("/",MID(N29,FIND("/",N29)+1,20))-1))-1)*31,186+(VALUE(LEFT(MID(N29,FIND("/",N29)+1,20),FIND("/",MID(N29,FIND("/",N29)+1,20))-1))-7)*30)+VALUE(MID(MID(N29,FIND("/",N29)+1,20),FIND("/",MID(N29,FIND("/",N29)+1,20))+1,20))-1),"")))</f>
        <v/>
      </c>
      <c r="P29">
        <f>IF(ISNUMBER(D29),"",SUBSTITUTE(SUBSTITUTE(SUBSTITUTE(SUBSTITUTE(SUBSTITUTE(SUBSTITUTE(SUBSTITUTE(SUBSTITUTE(SUBSTITUTE(SUBSTITUTE(SUBSTITUTE(SUBSTITUTE(TRIM(D29&amp;""),"۰","0"),"۱","1"),"۲","2"),"۳","3"),"۴","4"),"۵","5"),"۶","6"),"۷","7"),"۸","8"),"۹","9"),"-","/"),".","/"))</f>
        <v/>
      </c>
      <c r="Q29">
        <f>IF(D29="","",IF(ISNUMBER(D29),D29,IFERROR(IF(VALUE(LEFT(P29,FIND("/",P29)-1))&gt;1700,DATE(VALUE(LEFT(P29,FIND("/",P29)-1)),VALUE(LEFT(MID(P29,FIND("/",P29)+1,20),FIND("/",MID(P29,FIND("/",P29)+1,20))-1)),VALUE(MID(MID(P29,FIND("/",P29)+1,20),FIND("/",MID(P29,FIND("/",P29)+1,20))+1,20))),INDEX(cal!$B$2:$B$52,MATCH(VALUE(LEFT(P29,FIND("/",P29)-1)),cal!$A$2:$A$52,0))+IF(VALUE(LEFT(MID(P29,FIND("/",P29)+1,20),FIND("/",MID(P29,FIND("/",P29)+1,20))-1))&lt;=6,(VALUE(LEFT(MID(P29,FIND("/",P29)+1,20),FIND("/",MID(P29,FIND("/",P29)+1,20))-1))-1)*31,186+(VALUE(LEFT(MID(P29,FIND("/",P29)+1,20),FIND("/",MID(P29,FIND("/",P29)+1,20))-1))-7)*30)+VALUE(MID(MID(P29,FIND("/",P29)+1,20),FIND("/",MID(P29,FIND("/",P29)+1,20))+1,20))-1),"")))</f>
        <v/>
      </c>
      <c r="R29">
        <f>IF(OR(I29="■",J29="■",K29="■"),1,"")</f>
        <v/>
      </c>
    </row>
    <row r="30">
      <c r="A30" s="15">
        <f>IF(B30="","",ROW()-8)</f>
        <v/>
      </c>
      <c r="B30" s="4" t="n"/>
      <c r="C30" s="5" t="n"/>
      <c r="D30" s="5" t="n"/>
      <c r="E30" s="4" t="n"/>
      <c r="F30" s="16" t="n"/>
      <c r="G30" s="16" t="n"/>
      <c r="H30" s="16" t="n"/>
      <c r="I30" s="17">
        <f>IF(OR(O30="",Q30=""),"",IF(AND(O30&lt;=$O$4+6,Q30&gt;=$O$4+0),"■",""))</f>
        <v/>
      </c>
      <c r="J30" s="17">
        <f>IF(OR(O30="",Q30=""),"",IF(AND(O30&lt;=$O$4+13,Q30&gt;=$O$4+7),"■",""))</f>
        <v/>
      </c>
      <c r="K30" s="17">
        <f>IF(OR(O30="",Q30=""),"",IF(AND(O30&lt;=$O$4+20,Q30&gt;=$O$4+14),"■",""))</f>
        <v/>
      </c>
      <c r="L30" s="18">
        <f>IF(OR(O30="",Q30=""),"",IF(R30&lt;&gt;1,"خارج از ۳ هفته",IF(AND(F30="آماده",G30="آماده",H30="آماده"),"آماده ✓","مانع: "&amp;TRIM(IF(F30="نه","مصالح ","")&amp;IF(G30="نه","نقشه ","")&amp;IF(H30="نه","نیرو","")))))</f>
        <v/>
      </c>
      <c r="N30">
        <f>IF(ISNUMBER(C30),"",SUBSTITUTE(SUBSTITUTE(SUBSTITUTE(SUBSTITUTE(SUBSTITUTE(SUBSTITUTE(SUBSTITUTE(SUBSTITUTE(SUBSTITUTE(SUBSTITUTE(SUBSTITUTE(SUBSTITUTE(TRIM(C30&amp;""),"۰","0"),"۱","1"),"۲","2"),"۳","3"),"۴","4"),"۵","5"),"۶","6"),"۷","7"),"۸","8"),"۹","9"),"-","/"),".","/"))</f>
        <v/>
      </c>
      <c r="O30">
        <f>IF(C30="","",IF(ISNUMBER(C30),C30,IFERROR(IF(VALUE(LEFT(N30,FIND("/",N30)-1))&gt;1700,DATE(VALUE(LEFT(N30,FIND("/",N30)-1)),VALUE(LEFT(MID(N30,FIND("/",N30)+1,20),FIND("/",MID(N30,FIND("/",N30)+1,20))-1)),VALUE(MID(MID(N30,FIND("/",N30)+1,20),FIND("/",MID(N30,FIND("/",N30)+1,20))+1,20))),INDEX(cal!$B$2:$B$52,MATCH(VALUE(LEFT(N30,FIND("/",N30)-1)),cal!$A$2:$A$52,0))+IF(VALUE(LEFT(MID(N30,FIND("/",N30)+1,20),FIND("/",MID(N30,FIND("/",N30)+1,20))-1))&lt;=6,(VALUE(LEFT(MID(N30,FIND("/",N30)+1,20),FIND("/",MID(N30,FIND("/",N30)+1,20))-1))-1)*31,186+(VALUE(LEFT(MID(N30,FIND("/",N30)+1,20),FIND("/",MID(N30,FIND("/",N30)+1,20))-1))-7)*30)+VALUE(MID(MID(N30,FIND("/",N30)+1,20),FIND("/",MID(N30,FIND("/",N30)+1,20))+1,20))-1),"")))</f>
        <v/>
      </c>
      <c r="P30">
        <f>IF(ISNUMBER(D30),"",SUBSTITUTE(SUBSTITUTE(SUBSTITUTE(SUBSTITUTE(SUBSTITUTE(SUBSTITUTE(SUBSTITUTE(SUBSTITUTE(SUBSTITUTE(SUBSTITUTE(SUBSTITUTE(SUBSTITUTE(TRIM(D30&amp;""),"۰","0"),"۱","1"),"۲","2"),"۳","3"),"۴","4"),"۵","5"),"۶","6"),"۷","7"),"۸","8"),"۹","9"),"-","/"),".","/"))</f>
        <v/>
      </c>
      <c r="Q30">
        <f>IF(D30="","",IF(ISNUMBER(D30),D30,IFERROR(IF(VALUE(LEFT(P30,FIND("/",P30)-1))&gt;1700,DATE(VALUE(LEFT(P30,FIND("/",P30)-1)),VALUE(LEFT(MID(P30,FIND("/",P30)+1,20),FIND("/",MID(P30,FIND("/",P30)+1,20))-1)),VALUE(MID(MID(P30,FIND("/",P30)+1,20),FIND("/",MID(P30,FIND("/",P30)+1,20))+1,20))),INDEX(cal!$B$2:$B$52,MATCH(VALUE(LEFT(P30,FIND("/",P30)-1)),cal!$A$2:$A$52,0))+IF(VALUE(LEFT(MID(P30,FIND("/",P30)+1,20),FIND("/",MID(P30,FIND("/",P30)+1,20))-1))&lt;=6,(VALUE(LEFT(MID(P30,FIND("/",P30)+1,20),FIND("/",MID(P30,FIND("/",P30)+1,20))-1))-1)*31,186+(VALUE(LEFT(MID(P30,FIND("/",P30)+1,20),FIND("/",MID(P30,FIND("/",P30)+1,20))-1))-7)*30)+VALUE(MID(MID(P30,FIND("/",P30)+1,20),FIND("/",MID(P30,FIND("/",P30)+1,20))+1,20))-1),"")))</f>
        <v/>
      </c>
      <c r="R30">
        <f>IF(OR(I30="■",J30="■",K30="■"),1,"")</f>
        <v/>
      </c>
    </row>
    <row r="31">
      <c r="A31" s="15">
        <f>IF(B31="","",ROW()-8)</f>
        <v/>
      </c>
      <c r="B31" s="4" t="n"/>
      <c r="C31" s="5" t="n"/>
      <c r="D31" s="5" t="n"/>
      <c r="E31" s="4" t="n"/>
      <c r="F31" s="16" t="n"/>
      <c r="G31" s="16" t="n"/>
      <c r="H31" s="16" t="n"/>
      <c r="I31" s="17">
        <f>IF(OR(O31="",Q31=""),"",IF(AND(O31&lt;=$O$4+6,Q31&gt;=$O$4+0),"■",""))</f>
        <v/>
      </c>
      <c r="J31" s="17">
        <f>IF(OR(O31="",Q31=""),"",IF(AND(O31&lt;=$O$4+13,Q31&gt;=$O$4+7),"■",""))</f>
        <v/>
      </c>
      <c r="K31" s="17">
        <f>IF(OR(O31="",Q31=""),"",IF(AND(O31&lt;=$O$4+20,Q31&gt;=$O$4+14),"■",""))</f>
        <v/>
      </c>
      <c r="L31" s="18">
        <f>IF(OR(O31="",Q31=""),"",IF(R31&lt;&gt;1,"خارج از ۳ هفته",IF(AND(F31="آماده",G31="آماده",H31="آماده"),"آماده ✓","مانع: "&amp;TRIM(IF(F31="نه","مصالح ","")&amp;IF(G31="نه","نقشه ","")&amp;IF(H31="نه","نیرو","")))))</f>
        <v/>
      </c>
      <c r="N31">
        <f>IF(ISNUMBER(C31),"",SUBSTITUTE(SUBSTITUTE(SUBSTITUTE(SUBSTITUTE(SUBSTITUTE(SUBSTITUTE(SUBSTITUTE(SUBSTITUTE(SUBSTITUTE(SUBSTITUTE(SUBSTITUTE(SUBSTITUTE(TRIM(C31&amp;""),"۰","0"),"۱","1"),"۲","2"),"۳","3"),"۴","4"),"۵","5"),"۶","6"),"۷","7"),"۸","8"),"۹","9"),"-","/"),".","/"))</f>
        <v/>
      </c>
      <c r="O31">
        <f>IF(C31="","",IF(ISNUMBER(C31),C31,IFERROR(IF(VALUE(LEFT(N31,FIND("/",N31)-1))&gt;1700,DATE(VALUE(LEFT(N31,FIND("/",N31)-1)),VALUE(LEFT(MID(N31,FIND("/",N31)+1,20),FIND("/",MID(N31,FIND("/",N31)+1,20))-1)),VALUE(MID(MID(N31,FIND("/",N31)+1,20),FIND("/",MID(N31,FIND("/",N31)+1,20))+1,20))),INDEX(cal!$B$2:$B$52,MATCH(VALUE(LEFT(N31,FIND("/",N31)-1)),cal!$A$2:$A$52,0))+IF(VALUE(LEFT(MID(N31,FIND("/",N31)+1,20),FIND("/",MID(N31,FIND("/",N31)+1,20))-1))&lt;=6,(VALUE(LEFT(MID(N31,FIND("/",N31)+1,20),FIND("/",MID(N31,FIND("/",N31)+1,20))-1))-1)*31,186+(VALUE(LEFT(MID(N31,FIND("/",N31)+1,20),FIND("/",MID(N31,FIND("/",N31)+1,20))-1))-7)*30)+VALUE(MID(MID(N31,FIND("/",N31)+1,20),FIND("/",MID(N31,FIND("/",N31)+1,20))+1,20))-1),"")))</f>
        <v/>
      </c>
      <c r="P31">
        <f>IF(ISNUMBER(D31),"",SUBSTITUTE(SUBSTITUTE(SUBSTITUTE(SUBSTITUTE(SUBSTITUTE(SUBSTITUTE(SUBSTITUTE(SUBSTITUTE(SUBSTITUTE(SUBSTITUTE(SUBSTITUTE(SUBSTITUTE(TRIM(D31&amp;""),"۰","0"),"۱","1"),"۲","2"),"۳","3"),"۴","4"),"۵","5"),"۶","6"),"۷","7"),"۸","8"),"۹","9"),"-","/"),".","/"))</f>
        <v/>
      </c>
      <c r="Q31">
        <f>IF(D31="","",IF(ISNUMBER(D31),D31,IFERROR(IF(VALUE(LEFT(P31,FIND("/",P31)-1))&gt;1700,DATE(VALUE(LEFT(P31,FIND("/",P31)-1)),VALUE(LEFT(MID(P31,FIND("/",P31)+1,20),FIND("/",MID(P31,FIND("/",P31)+1,20))-1)),VALUE(MID(MID(P31,FIND("/",P31)+1,20),FIND("/",MID(P31,FIND("/",P31)+1,20))+1,20))),INDEX(cal!$B$2:$B$52,MATCH(VALUE(LEFT(P31,FIND("/",P31)-1)),cal!$A$2:$A$52,0))+IF(VALUE(LEFT(MID(P31,FIND("/",P31)+1,20),FIND("/",MID(P31,FIND("/",P31)+1,20))-1))&lt;=6,(VALUE(LEFT(MID(P31,FIND("/",P31)+1,20),FIND("/",MID(P31,FIND("/",P31)+1,20))-1))-1)*31,186+(VALUE(LEFT(MID(P31,FIND("/",P31)+1,20),FIND("/",MID(P31,FIND("/",P31)+1,20))-1))-7)*30)+VALUE(MID(MID(P31,FIND("/",P31)+1,20),FIND("/",MID(P31,FIND("/",P31)+1,20))+1,20))-1),"")))</f>
        <v/>
      </c>
      <c r="R31">
        <f>IF(OR(I31="■",J31="■",K31="■"),1,"")</f>
        <v/>
      </c>
    </row>
    <row r="32">
      <c r="A32" s="15">
        <f>IF(B32="","",ROW()-8)</f>
        <v/>
      </c>
      <c r="B32" s="4" t="n"/>
      <c r="C32" s="5" t="n"/>
      <c r="D32" s="5" t="n"/>
      <c r="E32" s="4" t="n"/>
      <c r="F32" s="16" t="n"/>
      <c r="G32" s="16" t="n"/>
      <c r="H32" s="16" t="n"/>
      <c r="I32" s="17">
        <f>IF(OR(O32="",Q32=""),"",IF(AND(O32&lt;=$O$4+6,Q32&gt;=$O$4+0),"■",""))</f>
        <v/>
      </c>
      <c r="J32" s="17">
        <f>IF(OR(O32="",Q32=""),"",IF(AND(O32&lt;=$O$4+13,Q32&gt;=$O$4+7),"■",""))</f>
        <v/>
      </c>
      <c r="K32" s="17">
        <f>IF(OR(O32="",Q32=""),"",IF(AND(O32&lt;=$O$4+20,Q32&gt;=$O$4+14),"■",""))</f>
        <v/>
      </c>
      <c r="L32" s="18">
        <f>IF(OR(O32="",Q32=""),"",IF(R32&lt;&gt;1,"خارج از ۳ هفته",IF(AND(F32="آماده",G32="آماده",H32="آماده"),"آماده ✓","مانع: "&amp;TRIM(IF(F32="نه","مصالح ","")&amp;IF(G32="نه","نقشه ","")&amp;IF(H32="نه","نیرو","")))))</f>
        <v/>
      </c>
      <c r="N32">
        <f>IF(ISNUMBER(C32),"",SUBSTITUTE(SUBSTITUTE(SUBSTITUTE(SUBSTITUTE(SUBSTITUTE(SUBSTITUTE(SUBSTITUTE(SUBSTITUTE(SUBSTITUTE(SUBSTITUTE(SUBSTITUTE(SUBSTITUTE(TRIM(C32&amp;""),"۰","0"),"۱","1"),"۲","2"),"۳","3"),"۴","4"),"۵","5"),"۶","6"),"۷","7"),"۸","8"),"۹","9"),"-","/"),".","/"))</f>
        <v/>
      </c>
      <c r="O32">
        <f>IF(C32="","",IF(ISNUMBER(C32),C32,IFERROR(IF(VALUE(LEFT(N32,FIND("/",N32)-1))&gt;1700,DATE(VALUE(LEFT(N32,FIND("/",N32)-1)),VALUE(LEFT(MID(N32,FIND("/",N32)+1,20),FIND("/",MID(N32,FIND("/",N32)+1,20))-1)),VALUE(MID(MID(N32,FIND("/",N32)+1,20),FIND("/",MID(N32,FIND("/",N32)+1,20))+1,20))),INDEX(cal!$B$2:$B$52,MATCH(VALUE(LEFT(N32,FIND("/",N32)-1)),cal!$A$2:$A$52,0))+IF(VALUE(LEFT(MID(N32,FIND("/",N32)+1,20),FIND("/",MID(N32,FIND("/",N32)+1,20))-1))&lt;=6,(VALUE(LEFT(MID(N32,FIND("/",N32)+1,20),FIND("/",MID(N32,FIND("/",N32)+1,20))-1))-1)*31,186+(VALUE(LEFT(MID(N32,FIND("/",N32)+1,20),FIND("/",MID(N32,FIND("/",N32)+1,20))-1))-7)*30)+VALUE(MID(MID(N32,FIND("/",N32)+1,20),FIND("/",MID(N32,FIND("/",N32)+1,20))+1,20))-1),"")))</f>
        <v/>
      </c>
      <c r="P32">
        <f>IF(ISNUMBER(D32),"",SUBSTITUTE(SUBSTITUTE(SUBSTITUTE(SUBSTITUTE(SUBSTITUTE(SUBSTITUTE(SUBSTITUTE(SUBSTITUTE(SUBSTITUTE(SUBSTITUTE(SUBSTITUTE(SUBSTITUTE(TRIM(D32&amp;""),"۰","0"),"۱","1"),"۲","2"),"۳","3"),"۴","4"),"۵","5"),"۶","6"),"۷","7"),"۸","8"),"۹","9"),"-","/"),".","/"))</f>
        <v/>
      </c>
      <c r="Q32">
        <f>IF(D32="","",IF(ISNUMBER(D32),D32,IFERROR(IF(VALUE(LEFT(P32,FIND("/",P32)-1))&gt;1700,DATE(VALUE(LEFT(P32,FIND("/",P32)-1)),VALUE(LEFT(MID(P32,FIND("/",P32)+1,20),FIND("/",MID(P32,FIND("/",P32)+1,20))-1)),VALUE(MID(MID(P32,FIND("/",P32)+1,20),FIND("/",MID(P32,FIND("/",P32)+1,20))+1,20))),INDEX(cal!$B$2:$B$52,MATCH(VALUE(LEFT(P32,FIND("/",P32)-1)),cal!$A$2:$A$52,0))+IF(VALUE(LEFT(MID(P32,FIND("/",P32)+1,20),FIND("/",MID(P32,FIND("/",P32)+1,20))-1))&lt;=6,(VALUE(LEFT(MID(P32,FIND("/",P32)+1,20),FIND("/",MID(P32,FIND("/",P32)+1,20))-1))-1)*31,186+(VALUE(LEFT(MID(P32,FIND("/",P32)+1,20),FIND("/",MID(P32,FIND("/",P32)+1,20))-1))-7)*30)+VALUE(MID(MID(P32,FIND("/",P32)+1,20),FIND("/",MID(P32,FIND("/",P32)+1,20))+1,20))-1),"")))</f>
        <v/>
      </c>
      <c r="R32">
        <f>IF(OR(I32="■",J32="■",K32="■"),1,"")</f>
        <v/>
      </c>
    </row>
    <row r="33">
      <c r="A33" s="15">
        <f>IF(B33="","",ROW()-8)</f>
        <v/>
      </c>
      <c r="B33" s="4" t="n"/>
      <c r="C33" s="5" t="n"/>
      <c r="D33" s="5" t="n"/>
      <c r="E33" s="4" t="n"/>
      <c r="F33" s="16" t="n"/>
      <c r="G33" s="16" t="n"/>
      <c r="H33" s="16" t="n"/>
      <c r="I33" s="17">
        <f>IF(OR(O33="",Q33=""),"",IF(AND(O33&lt;=$O$4+6,Q33&gt;=$O$4+0),"■",""))</f>
        <v/>
      </c>
      <c r="J33" s="17">
        <f>IF(OR(O33="",Q33=""),"",IF(AND(O33&lt;=$O$4+13,Q33&gt;=$O$4+7),"■",""))</f>
        <v/>
      </c>
      <c r="K33" s="17">
        <f>IF(OR(O33="",Q33=""),"",IF(AND(O33&lt;=$O$4+20,Q33&gt;=$O$4+14),"■",""))</f>
        <v/>
      </c>
      <c r="L33" s="18">
        <f>IF(OR(O33="",Q33=""),"",IF(R33&lt;&gt;1,"خارج از ۳ هفته",IF(AND(F33="آماده",G33="آماده",H33="آماده"),"آماده ✓","مانع: "&amp;TRIM(IF(F33="نه","مصالح ","")&amp;IF(G33="نه","نقشه ","")&amp;IF(H33="نه","نیرو","")))))</f>
        <v/>
      </c>
      <c r="N33">
        <f>IF(ISNUMBER(C33),"",SUBSTITUTE(SUBSTITUTE(SUBSTITUTE(SUBSTITUTE(SUBSTITUTE(SUBSTITUTE(SUBSTITUTE(SUBSTITUTE(SUBSTITUTE(SUBSTITUTE(SUBSTITUTE(SUBSTITUTE(TRIM(C33&amp;""),"۰","0"),"۱","1"),"۲","2"),"۳","3"),"۴","4"),"۵","5"),"۶","6"),"۷","7"),"۸","8"),"۹","9"),"-","/"),".","/"))</f>
        <v/>
      </c>
      <c r="O33">
        <f>IF(C33="","",IF(ISNUMBER(C33),C33,IFERROR(IF(VALUE(LEFT(N33,FIND("/",N33)-1))&gt;1700,DATE(VALUE(LEFT(N33,FIND("/",N33)-1)),VALUE(LEFT(MID(N33,FIND("/",N33)+1,20),FIND("/",MID(N33,FIND("/",N33)+1,20))-1)),VALUE(MID(MID(N33,FIND("/",N33)+1,20),FIND("/",MID(N33,FIND("/",N33)+1,20))+1,20))),INDEX(cal!$B$2:$B$52,MATCH(VALUE(LEFT(N33,FIND("/",N33)-1)),cal!$A$2:$A$52,0))+IF(VALUE(LEFT(MID(N33,FIND("/",N33)+1,20),FIND("/",MID(N33,FIND("/",N33)+1,20))-1))&lt;=6,(VALUE(LEFT(MID(N33,FIND("/",N33)+1,20),FIND("/",MID(N33,FIND("/",N33)+1,20))-1))-1)*31,186+(VALUE(LEFT(MID(N33,FIND("/",N33)+1,20),FIND("/",MID(N33,FIND("/",N33)+1,20))-1))-7)*30)+VALUE(MID(MID(N33,FIND("/",N33)+1,20),FIND("/",MID(N33,FIND("/",N33)+1,20))+1,20))-1),"")))</f>
        <v/>
      </c>
      <c r="P33">
        <f>IF(ISNUMBER(D33),"",SUBSTITUTE(SUBSTITUTE(SUBSTITUTE(SUBSTITUTE(SUBSTITUTE(SUBSTITUTE(SUBSTITUTE(SUBSTITUTE(SUBSTITUTE(SUBSTITUTE(SUBSTITUTE(SUBSTITUTE(TRIM(D33&amp;""),"۰","0"),"۱","1"),"۲","2"),"۳","3"),"۴","4"),"۵","5"),"۶","6"),"۷","7"),"۸","8"),"۹","9"),"-","/"),".","/"))</f>
        <v/>
      </c>
      <c r="Q33">
        <f>IF(D33="","",IF(ISNUMBER(D33),D33,IFERROR(IF(VALUE(LEFT(P33,FIND("/",P33)-1))&gt;1700,DATE(VALUE(LEFT(P33,FIND("/",P33)-1)),VALUE(LEFT(MID(P33,FIND("/",P33)+1,20),FIND("/",MID(P33,FIND("/",P33)+1,20))-1)),VALUE(MID(MID(P33,FIND("/",P33)+1,20),FIND("/",MID(P33,FIND("/",P33)+1,20))+1,20))),INDEX(cal!$B$2:$B$52,MATCH(VALUE(LEFT(P33,FIND("/",P33)-1)),cal!$A$2:$A$52,0))+IF(VALUE(LEFT(MID(P33,FIND("/",P33)+1,20),FIND("/",MID(P33,FIND("/",P33)+1,20))-1))&lt;=6,(VALUE(LEFT(MID(P33,FIND("/",P33)+1,20),FIND("/",MID(P33,FIND("/",P33)+1,20))-1))-1)*31,186+(VALUE(LEFT(MID(P33,FIND("/",P33)+1,20),FIND("/",MID(P33,FIND("/",P33)+1,20))-1))-7)*30)+VALUE(MID(MID(P33,FIND("/",P33)+1,20),FIND("/",MID(P33,FIND("/",P33)+1,20))+1,20))-1),"")))</f>
        <v/>
      </c>
      <c r="R33">
        <f>IF(OR(I33="■",J33="■",K33="■"),1,"")</f>
        <v/>
      </c>
    </row>
    <row r="34">
      <c r="A34" s="15">
        <f>IF(B34="","",ROW()-8)</f>
        <v/>
      </c>
      <c r="B34" s="4" t="n"/>
      <c r="C34" s="5" t="n"/>
      <c r="D34" s="5" t="n"/>
      <c r="E34" s="4" t="n"/>
      <c r="F34" s="16" t="n"/>
      <c r="G34" s="16" t="n"/>
      <c r="H34" s="16" t="n"/>
      <c r="I34" s="17">
        <f>IF(OR(O34="",Q34=""),"",IF(AND(O34&lt;=$O$4+6,Q34&gt;=$O$4+0),"■",""))</f>
        <v/>
      </c>
      <c r="J34" s="17">
        <f>IF(OR(O34="",Q34=""),"",IF(AND(O34&lt;=$O$4+13,Q34&gt;=$O$4+7),"■",""))</f>
        <v/>
      </c>
      <c r="K34" s="17">
        <f>IF(OR(O34="",Q34=""),"",IF(AND(O34&lt;=$O$4+20,Q34&gt;=$O$4+14),"■",""))</f>
        <v/>
      </c>
      <c r="L34" s="18">
        <f>IF(OR(O34="",Q34=""),"",IF(R34&lt;&gt;1,"خارج از ۳ هفته",IF(AND(F34="آماده",G34="آماده",H34="آماده"),"آماده ✓","مانع: "&amp;TRIM(IF(F34="نه","مصالح ","")&amp;IF(G34="نه","نقشه ","")&amp;IF(H34="نه","نیرو","")))))</f>
        <v/>
      </c>
      <c r="N34">
        <f>IF(ISNUMBER(C34),"",SUBSTITUTE(SUBSTITUTE(SUBSTITUTE(SUBSTITUTE(SUBSTITUTE(SUBSTITUTE(SUBSTITUTE(SUBSTITUTE(SUBSTITUTE(SUBSTITUTE(SUBSTITUTE(SUBSTITUTE(TRIM(C34&amp;""),"۰","0"),"۱","1"),"۲","2"),"۳","3"),"۴","4"),"۵","5"),"۶","6"),"۷","7"),"۸","8"),"۹","9"),"-","/"),".","/"))</f>
        <v/>
      </c>
      <c r="O34">
        <f>IF(C34="","",IF(ISNUMBER(C34),C34,IFERROR(IF(VALUE(LEFT(N34,FIND("/",N34)-1))&gt;1700,DATE(VALUE(LEFT(N34,FIND("/",N34)-1)),VALUE(LEFT(MID(N34,FIND("/",N34)+1,20),FIND("/",MID(N34,FIND("/",N34)+1,20))-1)),VALUE(MID(MID(N34,FIND("/",N34)+1,20),FIND("/",MID(N34,FIND("/",N34)+1,20))+1,20))),INDEX(cal!$B$2:$B$52,MATCH(VALUE(LEFT(N34,FIND("/",N34)-1)),cal!$A$2:$A$52,0))+IF(VALUE(LEFT(MID(N34,FIND("/",N34)+1,20),FIND("/",MID(N34,FIND("/",N34)+1,20))-1))&lt;=6,(VALUE(LEFT(MID(N34,FIND("/",N34)+1,20),FIND("/",MID(N34,FIND("/",N34)+1,20))-1))-1)*31,186+(VALUE(LEFT(MID(N34,FIND("/",N34)+1,20),FIND("/",MID(N34,FIND("/",N34)+1,20))-1))-7)*30)+VALUE(MID(MID(N34,FIND("/",N34)+1,20),FIND("/",MID(N34,FIND("/",N34)+1,20))+1,20))-1),"")))</f>
        <v/>
      </c>
      <c r="P34">
        <f>IF(ISNUMBER(D34),"",SUBSTITUTE(SUBSTITUTE(SUBSTITUTE(SUBSTITUTE(SUBSTITUTE(SUBSTITUTE(SUBSTITUTE(SUBSTITUTE(SUBSTITUTE(SUBSTITUTE(SUBSTITUTE(SUBSTITUTE(TRIM(D34&amp;""),"۰","0"),"۱","1"),"۲","2"),"۳","3"),"۴","4"),"۵","5"),"۶","6"),"۷","7"),"۸","8"),"۹","9"),"-","/"),".","/"))</f>
        <v/>
      </c>
      <c r="Q34">
        <f>IF(D34="","",IF(ISNUMBER(D34),D34,IFERROR(IF(VALUE(LEFT(P34,FIND("/",P34)-1))&gt;1700,DATE(VALUE(LEFT(P34,FIND("/",P34)-1)),VALUE(LEFT(MID(P34,FIND("/",P34)+1,20),FIND("/",MID(P34,FIND("/",P34)+1,20))-1)),VALUE(MID(MID(P34,FIND("/",P34)+1,20),FIND("/",MID(P34,FIND("/",P34)+1,20))+1,20))),INDEX(cal!$B$2:$B$52,MATCH(VALUE(LEFT(P34,FIND("/",P34)-1)),cal!$A$2:$A$52,0))+IF(VALUE(LEFT(MID(P34,FIND("/",P34)+1,20),FIND("/",MID(P34,FIND("/",P34)+1,20))-1))&lt;=6,(VALUE(LEFT(MID(P34,FIND("/",P34)+1,20),FIND("/",MID(P34,FIND("/",P34)+1,20))-1))-1)*31,186+(VALUE(LEFT(MID(P34,FIND("/",P34)+1,20),FIND("/",MID(P34,FIND("/",P34)+1,20))-1))-7)*30)+VALUE(MID(MID(P34,FIND("/",P34)+1,20),FIND("/",MID(P34,FIND("/",P34)+1,20))+1,20))-1),"")))</f>
        <v/>
      </c>
      <c r="R34">
        <f>IF(OR(I34="■",J34="■",K34="■"),1,"")</f>
        <v/>
      </c>
    </row>
    <row r="35">
      <c r="A35" s="15">
        <f>IF(B35="","",ROW()-8)</f>
        <v/>
      </c>
      <c r="B35" s="4" t="n"/>
      <c r="C35" s="5" t="n"/>
      <c r="D35" s="5" t="n"/>
      <c r="E35" s="4" t="n"/>
      <c r="F35" s="16" t="n"/>
      <c r="G35" s="16" t="n"/>
      <c r="H35" s="16" t="n"/>
      <c r="I35" s="17">
        <f>IF(OR(O35="",Q35=""),"",IF(AND(O35&lt;=$O$4+6,Q35&gt;=$O$4+0),"■",""))</f>
        <v/>
      </c>
      <c r="J35" s="17">
        <f>IF(OR(O35="",Q35=""),"",IF(AND(O35&lt;=$O$4+13,Q35&gt;=$O$4+7),"■",""))</f>
        <v/>
      </c>
      <c r="K35" s="17">
        <f>IF(OR(O35="",Q35=""),"",IF(AND(O35&lt;=$O$4+20,Q35&gt;=$O$4+14),"■",""))</f>
        <v/>
      </c>
      <c r="L35" s="18">
        <f>IF(OR(O35="",Q35=""),"",IF(R35&lt;&gt;1,"خارج از ۳ هفته",IF(AND(F35="آماده",G35="آماده",H35="آماده"),"آماده ✓","مانع: "&amp;TRIM(IF(F35="نه","مصالح ","")&amp;IF(G35="نه","نقشه ","")&amp;IF(H35="نه","نیرو","")))))</f>
        <v/>
      </c>
      <c r="N35">
        <f>IF(ISNUMBER(C35),"",SUBSTITUTE(SUBSTITUTE(SUBSTITUTE(SUBSTITUTE(SUBSTITUTE(SUBSTITUTE(SUBSTITUTE(SUBSTITUTE(SUBSTITUTE(SUBSTITUTE(SUBSTITUTE(SUBSTITUTE(TRIM(C35&amp;""),"۰","0"),"۱","1"),"۲","2"),"۳","3"),"۴","4"),"۵","5"),"۶","6"),"۷","7"),"۸","8"),"۹","9"),"-","/"),".","/"))</f>
        <v/>
      </c>
      <c r="O35">
        <f>IF(C35="","",IF(ISNUMBER(C35),C35,IFERROR(IF(VALUE(LEFT(N35,FIND("/",N35)-1))&gt;1700,DATE(VALUE(LEFT(N35,FIND("/",N35)-1)),VALUE(LEFT(MID(N35,FIND("/",N35)+1,20),FIND("/",MID(N35,FIND("/",N35)+1,20))-1)),VALUE(MID(MID(N35,FIND("/",N35)+1,20),FIND("/",MID(N35,FIND("/",N35)+1,20))+1,20))),INDEX(cal!$B$2:$B$52,MATCH(VALUE(LEFT(N35,FIND("/",N35)-1)),cal!$A$2:$A$52,0))+IF(VALUE(LEFT(MID(N35,FIND("/",N35)+1,20),FIND("/",MID(N35,FIND("/",N35)+1,20))-1))&lt;=6,(VALUE(LEFT(MID(N35,FIND("/",N35)+1,20),FIND("/",MID(N35,FIND("/",N35)+1,20))-1))-1)*31,186+(VALUE(LEFT(MID(N35,FIND("/",N35)+1,20),FIND("/",MID(N35,FIND("/",N35)+1,20))-1))-7)*30)+VALUE(MID(MID(N35,FIND("/",N35)+1,20),FIND("/",MID(N35,FIND("/",N35)+1,20))+1,20))-1),"")))</f>
        <v/>
      </c>
      <c r="P35">
        <f>IF(ISNUMBER(D35),"",SUBSTITUTE(SUBSTITUTE(SUBSTITUTE(SUBSTITUTE(SUBSTITUTE(SUBSTITUTE(SUBSTITUTE(SUBSTITUTE(SUBSTITUTE(SUBSTITUTE(SUBSTITUTE(SUBSTITUTE(TRIM(D35&amp;""),"۰","0"),"۱","1"),"۲","2"),"۳","3"),"۴","4"),"۵","5"),"۶","6"),"۷","7"),"۸","8"),"۹","9"),"-","/"),".","/"))</f>
        <v/>
      </c>
      <c r="Q35">
        <f>IF(D35="","",IF(ISNUMBER(D35),D35,IFERROR(IF(VALUE(LEFT(P35,FIND("/",P35)-1))&gt;1700,DATE(VALUE(LEFT(P35,FIND("/",P35)-1)),VALUE(LEFT(MID(P35,FIND("/",P35)+1,20),FIND("/",MID(P35,FIND("/",P35)+1,20))-1)),VALUE(MID(MID(P35,FIND("/",P35)+1,20),FIND("/",MID(P35,FIND("/",P35)+1,20))+1,20))),INDEX(cal!$B$2:$B$52,MATCH(VALUE(LEFT(P35,FIND("/",P35)-1)),cal!$A$2:$A$52,0))+IF(VALUE(LEFT(MID(P35,FIND("/",P35)+1,20),FIND("/",MID(P35,FIND("/",P35)+1,20))-1))&lt;=6,(VALUE(LEFT(MID(P35,FIND("/",P35)+1,20),FIND("/",MID(P35,FIND("/",P35)+1,20))-1))-1)*31,186+(VALUE(LEFT(MID(P35,FIND("/",P35)+1,20),FIND("/",MID(P35,FIND("/",P35)+1,20))-1))-7)*30)+VALUE(MID(MID(P35,FIND("/",P35)+1,20),FIND("/",MID(P35,FIND("/",P35)+1,20))+1,20))-1),"")))</f>
        <v/>
      </c>
      <c r="R35">
        <f>IF(OR(I35="■",J35="■",K35="■"),1,"")</f>
        <v/>
      </c>
    </row>
    <row r="36">
      <c r="A36" s="15">
        <f>IF(B36="","",ROW()-8)</f>
        <v/>
      </c>
      <c r="B36" s="4" t="n"/>
      <c r="C36" s="5" t="n"/>
      <c r="D36" s="5" t="n"/>
      <c r="E36" s="4" t="n"/>
      <c r="F36" s="16" t="n"/>
      <c r="G36" s="16" t="n"/>
      <c r="H36" s="16" t="n"/>
      <c r="I36" s="17">
        <f>IF(OR(O36="",Q36=""),"",IF(AND(O36&lt;=$O$4+6,Q36&gt;=$O$4+0),"■",""))</f>
        <v/>
      </c>
      <c r="J36" s="17">
        <f>IF(OR(O36="",Q36=""),"",IF(AND(O36&lt;=$O$4+13,Q36&gt;=$O$4+7),"■",""))</f>
        <v/>
      </c>
      <c r="K36" s="17">
        <f>IF(OR(O36="",Q36=""),"",IF(AND(O36&lt;=$O$4+20,Q36&gt;=$O$4+14),"■",""))</f>
        <v/>
      </c>
      <c r="L36" s="18">
        <f>IF(OR(O36="",Q36=""),"",IF(R36&lt;&gt;1,"خارج از ۳ هفته",IF(AND(F36="آماده",G36="آماده",H36="آماده"),"آماده ✓","مانع: "&amp;TRIM(IF(F36="نه","مصالح ","")&amp;IF(G36="نه","نقشه ","")&amp;IF(H36="نه","نیرو","")))))</f>
        <v/>
      </c>
      <c r="N36">
        <f>IF(ISNUMBER(C36),"",SUBSTITUTE(SUBSTITUTE(SUBSTITUTE(SUBSTITUTE(SUBSTITUTE(SUBSTITUTE(SUBSTITUTE(SUBSTITUTE(SUBSTITUTE(SUBSTITUTE(SUBSTITUTE(SUBSTITUTE(TRIM(C36&amp;""),"۰","0"),"۱","1"),"۲","2"),"۳","3"),"۴","4"),"۵","5"),"۶","6"),"۷","7"),"۸","8"),"۹","9"),"-","/"),".","/"))</f>
        <v/>
      </c>
      <c r="O36">
        <f>IF(C36="","",IF(ISNUMBER(C36),C36,IFERROR(IF(VALUE(LEFT(N36,FIND("/",N36)-1))&gt;1700,DATE(VALUE(LEFT(N36,FIND("/",N36)-1)),VALUE(LEFT(MID(N36,FIND("/",N36)+1,20),FIND("/",MID(N36,FIND("/",N36)+1,20))-1)),VALUE(MID(MID(N36,FIND("/",N36)+1,20),FIND("/",MID(N36,FIND("/",N36)+1,20))+1,20))),INDEX(cal!$B$2:$B$52,MATCH(VALUE(LEFT(N36,FIND("/",N36)-1)),cal!$A$2:$A$52,0))+IF(VALUE(LEFT(MID(N36,FIND("/",N36)+1,20),FIND("/",MID(N36,FIND("/",N36)+1,20))-1))&lt;=6,(VALUE(LEFT(MID(N36,FIND("/",N36)+1,20),FIND("/",MID(N36,FIND("/",N36)+1,20))-1))-1)*31,186+(VALUE(LEFT(MID(N36,FIND("/",N36)+1,20),FIND("/",MID(N36,FIND("/",N36)+1,20))-1))-7)*30)+VALUE(MID(MID(N36,FIND("/",N36)+1,20),FIND("/",MID(N36,FIND("/",N36)+1,20))+1,20))-1),"")))</f>
        <v/>
      </c>
      <c r="P36">
        <f>IF(ISNUMBER(D36),"",SUBSTITUTE(SUBSTITUTE(SUBSTITUTE(SUBSTITUTE(SUBSTITUTE(SUBSTITUTE(SUBSTITUTE(SUBSTITUTE(SUBSTITUTE(SUBSTITUTE(SUBSTITUTE(SUBSTITUTE(TRIM(D36&amp;""),"۰","0"),"۱","1"),"۲","2"),"۳","3"),"۴","4"),"۵","5"),"۶","6"),"۷","7"),"۸","8"),"۹","9"),"-","/"),".","/"))</f>
        <v/>
      </c>
      <c r="Q36">
        <f>IF(D36="","",IF(ISNUMBER(D36),D36,IFERROR(IF(VALUE(LEFT(P36,FIND("/",P36)-1))&gt;1700,DATE(VALUE(LEFT(P36,FIND("/",P36)-1)),VALUE(LEFT(MID(P36,FIND("/",P36)+1,20),FIND("/",MID(P36,FIND("/",P36)+1,20))-1)),VALUE(MID(MID(P36,FIND("/",P36)+1,20),FIND("/",MID(P36,FIND("/",P36)+1,20))+1,20))),INDEX(cal!$B$2:$B$52,MATCH(VALUE(LEFT(P36,FIND("/",P36)-1)),cal!$A$2:$A$52,0))+IF(VALUE(LEFT(MID(P36,FIND("/",P36)+1,20),FIND("/",MID(P36,FIND("/",P36)+1,20))-1))&lt;=6,(VALUE(LEFT(MID(P36,FIND("/",P36)+1,20),FIND("/",MID(P36,FIND("/",P36)+1,20))-1))-1)*31,186+(VALUE(LEFT(MID(P36,FIND("/",P36)+1,20),FIND("/",MID(P36,FIND("/",P36)+1,20))-1))-7)*30)+VALUE(MID(MID(P36,FIND("/",P36)+1,20),FIND("/",MID(P36,FIND("/",P36)+1,20))+1,20))-1),"")))</f>
        <v/>
      </c>
      <c r="R36">
        <f>IF(OR(I36="■",J36="■",K36="■"),1,"")</f>
        <v/>
      </c>
    </row>
    <row r="37">
      <c r="A37" s="15">
        <f>IF(B37="","",ROW()-8)</f>
        <v/>
      </c>
      <c r="B37" s="4" t="n"/>
      <c r="C37" s="5" t="n"/>
      <c r="D37" s="5" t="n"/>
      <c r="E37" s="4" t="n"/>
      <c r="F37" s="16" t="n"/>
      <c r="G37" s="16" t="n"/>
      <c r="H37" s="16" t="n"/>
      <c r="I37" s="17">
        <f>IF(OR(O37="",Q37=""),"",IF(AND(O37&lt;=$O$4+6,Q37&gt;=$O$4+0),"■",""))</f>
        <v/>
      </c>
      <c r="J37" s="17">
        <f>IF(OR(O37="",Q37=""),"",IF(AND(O37&lt;=$O$4+13,Q37&gt;=$O$4+7),"■",""))</f>
        <v/>
      </c>
      <c r="K37" s="17">
        <f>IF(OR(O37="",Q37=""),"",IF(AND(O37&lt;=$O$4+20,Q37&gt;=$O$4+14),"■",""))</f>
        <v/>
      </c>
      <c r="L37" s="18">
        <f>IF(OR(O37="",Q37=""),"",IF(R37&lt;&gt;1,"خارج از ۳ هفته",IF(AND(F37="آماده",G37="آماده",H37="آماده"),"آماده ✓","مانع: "&amp;TRIM(IF(F37="نه","مصالح ","")&amp;IF(G37="نه","نقشه ","")&amp;IF(H37="نه","نیرو","")))))</f>
        <v/>
      </c>
      <c r="N37">
        <f>IF(ISNUMBER(C37),"",SUBSTITUTE(SUBSTITUTE(SUBSTITUTE(SUBSTITUTE(SUBSTITUTE(SUBSTITUTE(SUBSTITUTE(SUBSTITUTE(SUBSTITUTE(SUBSTITUTE(SUBSTITUTE(SUBSTITUTE(TRIM(C37&amp;""),"۰","0"),"۱","1"),"۲","2"),"۳","3"),"۴","4"),"۵","5"),"۶","6"),"۷","7"),"۸","8"),"۹","9"),"-","/"),".","/"))</f>
        <v/>
      </c>
      <c r="O37">
        <f>IF(C37="","",IF(ISNUMBER(C37),C37,IFERROR(IF(VALUE(LEFT(N37,FIND("/",N37)-1))&gt;1700,DATE(VALUE(LEFT(N37,FIND("/",N37)-1)),VALUE(LEFT(MID(N37,FIND("/",N37)+1,20),FIND("/",MID(N37,FIND("/",N37)+1,20))-1)),VALUE(MID(MID(N37,FIND("/",N37)+1,20),FIND("/",MID(N37,FIND("/",N37)+1,20))+1,20))),INDEX(cal!$B$2:$B$52,MATCH(VALUE(LEFT(N37,FIND("/",N37)-1)),cal!$A$2:$A$52,0))+IF(VALUE(LEFT(MID(N37,FIND("/",N37)+1,20),FIND("/",MID(N37,FIND("/",N37)+1,20))-1))&lt;=6,(VALUE(LEFT(MID(N37,FIND("/",N37)+1,20),FIND("/",MID(N37,FIND("/",N37)+1,20))-1))-1)*31,186+(VALUE(LEFT(MID(N37,FIND("/",N37)+1,20),FIND("/",MID(N37,FIND("/",N37)+1,20))-1))-7)*30)+VALUE(MID(MID(N37,FIND("/",N37)+1,20),FIND("/",MID(N37,FIND("/",N37)+1,20))+1,20))-1),"")))</f>
        <v/>
      </c>
      <c r="P37">
        <f>IF(ISNUMBER(D37),"",SUBSTITUTE(SUBSTITUTE(SUBSTITUTE(SUBSTITUTE(SUBSTITUTE(SUBSTITUTE(SUBSTITUTE(SUBSTITUTE(SUBSTITUTE(SUBSTITUTE(SUBSTITUTE(SUBSTITUTE(TRIM(D37&amp;""),"۰","0"),"۱","1"),"۲","2"),"۳","3"),"۴","4"),"۵","5"),"۶","6"),"۷","7"),"۸","8"),"۹","9"),"-","/"),".","/"))</f>
        <v/>
      </c>
      <c r="Q37">
        <f>IF(D37="","",IF(ISNUMBER(D37),D37,IFERROR(IF(VALUE(LEFT(P37,FIND("/",P37)-1))&gt;1700,DATE(VALUE(LEFT(P37,FIND("/",P37)-1)),VALUE(LEFT(MID(P37,FIND("/",P37)+1,20),FIND("/",MID(P37,FIND("/",P37)+1,20))-1)),VALUE(MID(MID(P37,FIND("/",P37)+1,20),FIND("/",MID(P37,FIND("/",P37)+1,20))+1,20))),INDEX(cal!$B$2:$B$52,MATCH(VALUE(LEFT(P37,FIND("/",P37)-1)),cal!$A$2:$A$52,0))+IF(VALUE(LEFT(MID(P37,FIND("/",P37)+1,20),FIND("/",MID(P37,FIND("/",P37)+1,20))-1))&lt;=6,(VALUE(LEFT(MID(P37,FIND("/",P37)+1,20),FIND("/",MID(P37,FIND("/",P37)+1,20))-1))-1)*31,186+(VALUE(LEFT(MID(P37,FIND("/",P37)+1,20),FIND("/",MID(P37,FIND("/",P37)+1,20))-1))-7)*30)+VALUE(MID(MID(P37,FIND("/",P37)+1,20),FIND("/",MID(P37,FIND("/",P37)+1,20))+1,20))-1),"")))</f>
        <v/>
      </c>
      <c r="R37">
        <f>IF(OR(I37="■",J37="■",K37="■"),1,"")</f>
        <v/>
      </c>
    </row>
    <row r="38">
      <c r="A38" s="15">
        <f>IF(B38="","",ROW()-8)</f>
        <v/>
      </c>
      <c r="B38" s="4" t="n"/>
      <c r="C38" s="5" t="n"/>
      <c r="D38" s="5" t="n"/>
      <c r="E38" s="4" t="n"/>
      <c r="F38" s="16" t="n"/>
      <c r="G38" s="16" t="n"/>
      <c r="H38" s="16" t="n"/>
      <c r="I38" s="17">
        <f>IF(OR(O38="",Q38=""),"",IF(AND(O38&lt;=$O$4+6,Q38&gt;=$O$4+0),"■",""))</f>
        <v/>
      </c>
      <c r="J38" s="17">
        <f>IF(OR(O38="",Q38=""),"",IF(AND(O38&lt;=$O$4+13,Q38&gt;=$O$4+7),"■",""))</f>
        <v/>
      </c>
      <c r="K38" s="17">
        <f>IF(OR(O38="",Q38=""),"",IF(AND(O38&lt;=$O$4+20,Q38&gt;=$O$4+14),"■",""))</f>
        <v/>
      </c>
      <c r="L38" s="18">
        <f>IF(OR(O38="",Q38=""),"",IF(R38&lt;&gt;1,"خارج از ۳ هفته",IF(AND(F38="آماده",G38="آماده",H38="آماده"),"آماده ✓","مانع: "&amp;TRIM(IF(F38="نه","مصالح ","")&amp;IF(G38="نه","نقشه ","")&amp;IF(H38="نه","نیرو","")))))</f>
        <v/>
      </c>
      <c r="N38">
        <f>IF(ISNUMBER(C38),"",SUBSTITUTE(SUBSTITUTE(SUBSTITUTE(SUBSTITUTE(SUBSTITUTE(SUBSTITUTE(SUBSTITUTE(SUBSTITUTE(SUBSTITUTE(SUBSTITUTE(SUBSTITUTE(SUBSTITUTE(TRIM(C38&amp;""),"۰","0"),"۱","1"),"۲","2"),"۳","3"),"۴","4"),"۵","5"),"۶","6"),"۷","7"),"۸","8"),"۹","9"),"-","/"),".","/"))</f>
        <v/>
      </c>
      <c r="O38">
        <f>IF(C38="","",IF(ISNUMBER(C38),C38,IFERROR(IF(VALUE(LEFT(N38,FIND("/",N38)-1))&gt;1700,DATE(VALUE(LEFT(N38,FIND("/",N38)-1)),VALUE(LEFT(MID(N38,FIND("/",N38)+1,20),FIND("/",MID(N38,FIND("/",N38)+1,20))-1)),VALUE(MID(MID(N38,FIND("/",N38)+1,20),FIND("/",MID(N38,FIND("/",N38)+1,20))+1,20))),INDEX(cal!$B$2:$B$52,MATCH(VALUE(LEFT(N38,FIND("/",N38)-1)),cal!$A$2:$A$52,0))+IF(VALUE(LEFT(MID(N38,FIND("/",N38)+1,20),FIND("/",MID(N38,FIND("/",N38)+1,20))-1))&lt;=6,(VALUE(LEFT(MID(N38,FIND("/",N38)+1,20),FIND("/",MID(N38,FIND("/",N38)+1,20))-1))-1)*31,186+(VALUE(LEFT(MID(N38,FIND("/",N38)+1,20),FIND("/",MID(N38,FIND("/",N38)+1,20))-1))-7)*30)+VALUE(MID(MID(N38,FIND("/",N38)+1,20),FIND("/",MID(N38,FIND("/",N38)+1,20))+1,20))-1),"")))</f>
        <v/>
      </c>
      <c r="P38">
        <f>IF(ISNUMBER(D38),"",SUBSTITUTE(SUBSTITUTE(SUBSTITUTE(SUBSTITUTE(SUBSTITUTE(SUBSTITUTE(SUBSTITUTE(SUBSTITUTE(SUBSTITUTE(SUBSTITUTE(SUBSTITUTE(SUBSTITUTE(TRIM(D38&amp;""),"۰","0"),"۱","1"),"۲","2"),"۳","3"),"۴","4"),"۵","5"),"۶","6"),"۷","7"),"۸","8"),"۹","9"),"-","/"),".","/"))</f>
        <v/>
      </c>
      <c r="Q38">
        <f>IF(D38="","",IF(ISNUMBER(D38),D38,IFERROR(IF(VALUE(LEFT(P38,FIND("/",P38)-1))&gt;1700,DATE(VALUE(LEFT(P38,FIND("/",P38)-1)),VALUE(LEFT(MID(P38,FIND("/",P38)+1,20),FIND("/",MID(P38,FIND("/",P38)+1,20))-1)),VALUE(MID(MID(P38,FIND("/",P38)+1,20),FIND("/",MID(P38,FIND("/",P38)+1,20))+1,20))),INDEX(cal!$B$2:$B$52,MATCH(VALUE(LEFT(P38,FIND("/",P38)-1)),cal!$A$2:$A$52,0))+IF(VALUE(LEFT(MID(P38,FIND("/",P38)+1,20),FIND("/",MID(P38,FIND("/",P38)+1,20))-1))&lt;=6,(VALUE(LEFT(MID(P38,FIND("/",P38)+1,20),FIND("/",MID(P38,FIND("/",P38)+1,20))-1))-1)*31,186+(VALUE(LEFT(MID(P38,FIND("/",P38)+1,20),FIND("/",MID(P38,FIND("/",P38)+1,20))-1))-7)*30)+VALUE(MID(MID(P38,FIND("/",P38)+1,20),FIND("/",MID(P38,FIND("/",P38)+1,20))+1,20))-1),"")))</f>
        <v/>
      </c>
      <c r="R38">
        <f>IF(OR(I38="■",J38="■",K38="■"),1,"")</f>
        <v/>
      </c>
    </row>
    <row r="39">
      <c r="A39" s="15">
        <f>IF(B39="","",ROW()-8)</f>
        <v/>
      </c>
      <c r="B39" s="4" t="n"/>
      <c r="C39" s="5" t="n"/>
      <c r="D39" s="5" t="n"/>
      <c r="E39" s="4" t="n"/>
      <c r="F39" s="16" t="n"/>
      <c r="G39" s="16" t="n"/>
      <c r="H39" s="16" t="n"/>
      <c r="I39" s="17">
        <f>IF(OR(O39="",Q39=""),"",IF(AND(O39&lt;=$O$4+6,Q39&gt;=$O$4+0),"■",""))</f>
        <v/>
      </c>
      <c r="J39" s="17">
        <f>IF(OR(O39="",Q39=""),"",IF(AND(O39&lt;=$O$4+13,Q39&gt;=$O$4+7),"■",""))</f>
        <v/>
      </c>
      <c r="K39" s="17">
        <f>IF(OR(O39="",Q39=""),"",IF(AND(O39&lt;=$O$4+20,Q39&gt;=$O$4+14),"■",""))</f>
        <v/>
      </c>
      <c r="L39" s="18">
        <f>IF(OR(O39="",Q39=""),"",IF(R39&lt;&gt;1,"خارج از ۳ هفته",IF(AND(F39="آماده",G39="آماده",H39="آماده"),"آماده ✓","مانع: "&amp;TRIM(IF(F39="نه","مصالح ","")&amp;IF(G39="نه","نقشه ","")&amp;IF(H39="نه","نیرو","")))))</f>
        <v/>
      </c>
      <c r="N39">
        <f>IF(ISNUMBER(C39),"",SUBSTITUTE(SUBSTITUTE(SUBSTITUTE(SUBSTITUTE(SUBSTITUTE(SUBSTITUTE(SUBSTITUTE(SUBSTITUTE(SUBSTITUTE(SUBSTITUTE(SUBSTITUTE(SUBSTITUTE(TRIM(C39&amp;""),"۰","0"),"۱","1"),"۲","2"),"۳","3"),"۴","4"),"۵","5"),"۶","6"),"۷","7"),"۸","8"),"۹","9"),"-","/"),".","/"))</f>
        <v/>
      </c>
      <c r="O39">
        <f>IF(C39="","",IF(ISNUMBER(C39),C39,IFERROR(IF(VALUE(LEFT(N39,FIND("/",N39)-1))&gt;1700,DATE(VALUE(LEFT(N39,FIND("/",N39)-1)),VALUE(LEFT(MID(N39,FIND("/",N39)+1,20),FIND("/",MID(N39,FIND("/",N39)+1,20))-1)),VALUE(MID(MID(N39,FIND("/",N39)+1,20),FIND("/",MID(N39,FIND("/",N39)+1,20))+1,20))),INDEX(cal!$B$2:$B$52,MATCH(VALUE(LEFT(N39,FIND("/",N39)-1)),cal!$A$2:$A$52,0))+IF(VALUE(LEFT(MID(N39,FIND("/",N39)+1,20),FIND("/",MID(N39,FIND("/",N39)+1,20))-1))&lt;=6,(VALUE(LEFT(MID(N39,FIND("/",N39)+1,20),FIND("/",MID(N39,FIND("/",N39)+1,20))-1))-1)*31,186+(VALUE(LEFT(MID(N39,FIND("/",N39)+1,20),FIND("/",MID(N39,FIND("/",N39)+1,20))-1))-7)*30)+VALUE(MID(MID(N39,FIND("/",N39)+1,20),FIND("/",MID(N39,FIND("/",N39)+1,20))+1,20))-1),"")))</f>
        <v/>
      </c>
      <c r="P39">
        <f>IF(ISNUMBER(D39),"",SUBSTITUTE(SUBSTITUTE(SUBSTITUTE(SUBSTITUTE(SUBSTITUTE(SUBSTITUTE(SUBSTITUTE(SUBSTITUTE(SUBSTITUTE(SUBSTITUTE(SUBSTITUTE(SUBSTITUTE(TRIM(D39&amp;""),"۰","0"),"۱","1"),"۲","2"),"۳","3"),"۴","4"),"۵","5"),"۶","6"),"۷","7"),"۸","8"),"۹","9"),"-","/"),".","/"))</f>
        <v/>
      </c>
      <c r="Q39">
        <f>IF(D39="","",IF(ISNUMBER(D39),D39,IFERROR(IF(VALUE(LEFT(P39,FIND("/",P39)-1))&gt;1700,DATE(VALUE(LEFT(P39,FIND("/",P39)-1)),VALUE(LEFT(MID(P39,FIND("/",P39)+1,20),FIND("/",MID(P39,FIND("/",P39)+1,20))-1)),VALUE(MID(MID(P39,FIND("/",P39)+1,20),FIND("/",MID(P39,FIND("/",P39)+1,20))+1,20))),INDEX(cal!$B$2:$B$52,MATCH(VALUE(LEFT(P39,FIND("/",P39)-1)),cal!$A$2:$A$52,0))+IF(VALUE(LEFT(MID(P39,FIND("/",P39)+1,20),FIND("/",MID(P39,FIND("/",P39)+1,20))-1))&lt;=6,(VALUE(LEFT(MID(P39,FIND("/",P39)+1,20),FIND("/",MID(P39,FIND("/",P39)+1,20))-1))-1)*31,186+(VALUE(LEFT(MID(P39,FIND("/",P39)+1,20),FIND("/",MID(P39,FIND("/",P39)+1,20))-1))-7)*30)+VALUE(MID(MID(P39,FIND("/",P39)+1,20),FIND("/",MID(P39,FIND("/",P39)+1,20))+1,20))-1),"")))</f>
        <v/>
      </c>
      <c r="R39">
        <f>IF(OR(I39="■",J39="■",K39="■"),1,"")</f>
        <v/>
      </c>
    </row>
    <row r="40">
      <c r="A40" s="15">
        <f>IF(B40="","",ROW()-8)</f>
        <v/>
      </c>
      <c r="B40" s="4" t="n"/>
      <c r="C40" s="5" t="n"/>
      <c r="D40" s="5" t="n"/>
      <c r="E40" s="4" t="n"/>
      <c r="F40" s="16" t="n"/>
      <c r="G40" s="16" t="n"/>
      <c r="H40" s="16" t="n"/>
      <c r="I40" s="17">
        <f>IF(OR(O40="",Q40=""),"",IF(AND(O40&lt;=$O$4+6,Q40&gt;=$O$4+0),"■",""))</f>
        <v/>
      </c>
      <c r="J40" s="17">
        <f>IF(OR(O40="",Q40=""),"",IF(AND(O40&lt;=$O$4+13,Q40&gt;=$O$4+7),"■",""))</f>
        <v/>
      </c>
      <c r="K40" s="17">
        <f>IF(OR(O40="",Q40=""),"",IF(AND(O40&lt;=$O$4+20,Q40&gt;=$O$4+14),"■",""))</f>
        <v/>
      </c>
      <c r="L40" s="18">
        <f>IF(OR(O40="",Q40=""),"",IF(R40&lt;&gt;1,"خارج از ۳ هفته",IF(AND(F40="آماده",G40="آماده",H40="آماده"),"آماده ✓","مانع: "&amp;TRIM(IF(F40="نه","مصالح ","")&amp;IF(G40="نه","نقشه ","")&amp;IF(H40="نه","نیرو","")))))</f>
        <v/>
      </c>
      <c r="N40">
        <f>IF(ISNUMBER(C40),"",SUBSTITUTE(SUBSTITUTE(SUBSTITUTE(SUBSTITUTE(SUBSTITUTE(SUBSTITUTE(SUBSTITUTE(SUBSTITUTE(SUBSTITUTE(SUBSTITUTE(SUBSTITUTE(SUBSTITUTE(TRIM(C40&amp;""),"۰","0"),"۱","1"),"۲","2"),"۳","3"),"۴","4"),"۵","5"),"۶","6"),"۷","7"),"۸","8"),"۹","9"),"-","/"),".","/"))</f>
        <v/>
      </c>
      <c r="O40">
        <f>IF(C40="","",IF(ISNUMBER(C40),C40,IFERROR(IF(VALUE(LEFT(N40,FIND("/",N40)-1))&gt;1700,DATE(VALUE(LEFT(N40,FIND("/",N40)-1)),VALUE(LEFT(MID(N40,FIND("/",N40)+1,20),FIND("/",MID(N40,FIND("/",N40)+1,20))-1)),VALUE(MID(MID(N40,FIND("/",N40)+1,20),FIND("/",MID(N40,FIND("/",N40)+1,20))+1,20))),INDEX(cal!$B$2:$B$52,MATCH(VALUE(LEFT(N40,FIND("/",N40)-1)),cal!$A$2:$A$52,0))+IF(VALUE(LEFT(MID(N40,FIND("/",N40)+1,20),FIND("/",MID(N40,FIND("/",N40)+1,20))-1))&lt;=6,(VALUE(LEFT(MID(N40,FIND("/",N40)+1,20),FIND("/",MID(N40,FIND("/",N40)+1,20))-1))-1)*31,186+(VALUE(LEFT(MID(N40,FIND("/",N40)+1,20),FIND("/",MID(N40,FIND("/",N40)+1,20))-1))-7)*30)+VALUE(MID(MID(N40,FIND("/",N40)+1,20),FIND("/",MID(N40,FIND("/",N40)+1,20))+1,20))-1),"")))</f>
        <v/>
      </c>
      <c r="P40">
        <f>IF(ISNUMBER(D40),"",SUBSTITUTE(SUBSTITUTE(SUBSTITUTE(SUBSTITUTE(SUBSTITUTE(SUBSTITUTE(SUBSTITUTE(SUBSTITUTE(SUBSTITUTE(SUBSTITUTE(SUBSTITUTE(SUBSTITUTE(TRIM(D40&amp;""),"۰","0"),"۱","1"),"۲","2"),"۳","3"),"۴","4"),"۵","5"),"۶","6"),"۷","7"),"۸","8"),"۹","9"),"-","/"),".","/"))</f>
        <v/>
      </c>
      <c r="Q40">
        <f>IF(D40="","",IF(ISNUMBER(D40),D40,IFERROR(IF(VALUE(LEFT(P40,FIND("/",P40)-1))&gt;1700,DATE(VALUE(LEFT(P40,FIND("/",P40)-1)),VALUE(LEFT(MID(P40,FIND("/",P40)+1,20),FIND("/",MID(P40,FIND("/",P40)+1,20))-1)),VALUE(MID(MID(P40,FIND("/",P40)+1,20),FIND("/",MID(P40,FIND("/",P40)+1,20))+1,20))),INDEX(cal!$B$2:$B$52,MATCH(VALUE(LEFT(P40,FIND("/",P40)-1)),cal!$A$2:$A$52,0))+IF(VALUE(LEFT(MID(P40,FIND("/",P40)+1,20),FIND("/",MID(P40,FIND("/",P40)+1,20))-1))&lt;=6,(VALUE(LEFT(MID(P40,FIND("/",P40)+1,20),FIND("/",MID(P40,FIND("/",P40)+1,20))-1))-1)*31,186+(VALUE(LEFT(MID(P40,FIND("/",P40)+1,20),FIND("/",MID(P40,FIND("/",P40)+1,20))-1))-7)*30)+VALUE(MID(MID(P40,FIND("/",P40)+1,20),FIND("/",MID(P40,FIND("/",P40)+1,20))+1,20))-1),"")))</f>
        <v/>
      </c>
      <c r="R40">
        <f>IF(OR(I40="■",J40="■",K40="■"),1,"")</f>
        <v/>
      </c>
    </row>
    <row r="41">
      <c r="A41" s="15">
        <f>IF(B41="","",ROW()-8)</f>
        <v/>
      </c>
      <c r="B41" s="4" t="n"/>
      <c r="C41" s="5" t="n"/>
      <c r="D41" s="5" t="n"/>
      <c r="E41" s="4" t="n"/>
      <c r="F41" s="16" t="n"/>
      <c r="G41" s="16" t="n"/>
      <c r="H41" s="16" t="n"/>
      <c r="I41" s="17">
        <f>IF(OR(O41="",Q41=""),"",IF(AND(O41&lt;=$O$4+6,Q41&gt;=$O$4+0),"■",""))</f>
        <v/>
      </c>
      <c r="J41" s="17">
        <f>IF(OR(O41="",Q41=""),"",IF(AND(O41&lt;=$O$4+13,Q41&gt;=$O$4+7),"■",""))</f>
        <v/>
      </c>
      <c r="K41" s="17">
        <f>IF(OR(O41="",Q41=""),"",IF(AND(O41&lt;=$O$4+20,Q41&gt;=$O$4+14),"■",""))</f>
        <v/>
      </c>
      <c r="L41" s="18">
        <f>IF(OR(O41="",Q41=""),"",IF(R41&lt;&gt;1,"خارج از ۳ هفته",IF(AND(F41="آماده",G41="آماده",H41="آماده"),"آماده ✓","مانع: "&amp;TRIM(IF(F41="نه","مصالح ","")&amp;IF(G41="نه","نقشه ","")&amp;IF(H41="نه","نیرو","")))))</f>
        <v/>
      </c>
      <c r="N41">
        <f>IF(ISNUMBER(C41),"",SUBSTITUTE(SUBSTITUTE(SUBSTITUTE(SUBSTITUTE(SUBSTITUTE(SUBSTITUTE(SUBSTITUTE(SUBSTITUTE(SUBSTITUTE(SUBSTITUTE(SUBSTITUTE(SUBSTITUTE(TRIM(C41&amp;""),"۰","0"),"۱","1"),"۲","2"),"۳","3"),"۴","4"),"۵","5"),"۶","6"),"۷","7"),"۸","8"),"۹","9"),"-","/"),".","/"))</f>
        <v/>
      </c>
      <c r="O41">
        <f>IF(C41="","",IF(ISNUMBER(C41),C41,IFERROR(IF(VALUE(LEFT(N41,FIND("/",N41)-1))&gt;1700,DATE(VALUE(LEFT(N41,FIND("/",N41)-1)),VALUE(LEFT(MID(N41,FIND("/",N41)+1,20),FIND("/",MID(N41,FIND("/",N41)+1,20))-1)),VALUE(MID(MID(N41,FIND("/",N41)+1,20),FIND("/",MID(N41,FIND("/",N41)+1,20))+1,20))),INDEX(cal!$B$2:$B$52,MATCH(VALUE(LEFT(N41,FIND("/",N41)-1)),cal!$A$2:$A$52,0))+IF(VALUE(LEFT(MID(N41,FIND("/",N41)+1,20),FIND("/",MID(N41,FIND("/",N41)+1,20))-1))&lt;=6,(VALUE(LEFT(MID(N41,FIND("/",N41)+1,20),FIND("/",MID(N41,FIND("/",N41)+1,20))-1))-1)*31,186+(VALUE(LEFT(MID(N41,FIND("/",N41)+1,20),FIND("/",MID(N41,FIND("/",N41)+1,20))-1))-7)*30)+VALUE(MID(MID(N41,FIND("/",N41)+1,20),FIND("/",MID(N41,FIND("/",N41)+1,20))+1,20))-1),"")))</f>
        <v/>
      </c>
      <c r="P41">
        <f>IF(ISNUMBER(D41),"",SUBSTITUTE(SUBSTITUTE(SUBSTITUTE(SUBSTITUTE(SUBSTITUTE(SUBSTITUTE(SUBSTITUTE(SUBSTITUTE(SUBSTITUTE(SUBSTITUTE(SUBSTITUTE(SUBSTITUTE(TRIM(D41&amp;""),"۰","0"),"۱","1"),"۲","2"),"۳","3"),"۴","4"),"۵","5"),"۶","6"),"۷","7"),"۸","8"),"۹","9"),"-","/"),".","/"))</f>
        <v/>
      </c>
      <c r="Q41">
        <f>IF(D41="","",IF(ISNUMBER(D41),D41,IFERROR(IF(VALUE(LEFT(P41,FIND("/",P41)-1))&gt;1700,DATE(VALUE(LEFT(P41,FIND("/",P41)-1)),VALUE(LEFT(MID(P41,FIND("/",P41)+1,20),FIND("/",MID(P41,FIND("/",P41)+1,20))-1)),VALUE(MID(MID(P41,FIND("/",P41)+1,20),FIND("/",MID(P41,FIND("/",P41)+1,20))+1,20))),INDEX(cal!$B$2:$B$52,MATCH(VALUE(LEFT(P41,FIND("/",P41)-1)),cal!$A$2:$A$52,0))+IF(VALUE(LEFT(MID(P41,FIND("/",P41)+1,20),FIND("/",MID(P41,FIND("/",P41)+1,20))-1))&lt;=6,(VALUE(LEFT(MID(P41,FIND("/",P41)+1,20),FIND("/",MID(P41,FIND("/",P41)+1,20))-1))-1)*31,186+(VALUE(LEFT(MID(P41,FIND("/",P41)+1,20),FIND("/",MID(P41,FIND("/",P41)+1,20))-1))-7)*30)+VALUE(MID(MID(P41,FIND("/",P41)+1,20),FIND("/",MID(P41,FIND("/",P41)+1,20))+1,20))-1),"")))</f>
        <v/>
      </c>
      <c r="R41">
        <f>IF(OR(I41="■",J41="■",K41="■"),1,"")</f>
        <v/>
      </c>
    </row>
    <row r="42">
      <c r="A42" s="15">
        <f>IF(B42="","",ROW()-8)</f>
        <v/>
      </c>
      <c r="B42" s="4" t="n"/>
      <c r="C42" s="5" t="n"/>
      <c r="D42" s="5" t="n"/>
      <c r="E42" s="4" t="n"/>
      <c r="F42" s="16" t="n"/>
      <c r="G42" s="16" t="n"/>
      <c r="H42" s="16" t="n"/>
      <c r="I42" s="17">
        <f>IF(OR(O42="",Q42=""),"",IF(AND(O42&lt;=$O$4+6,Q42&gt;=$O$4+0),"■",""))</f>
        <v/>
      </c>
      <c r="J42" s="17">
        <f>IF(OR(O42="",Q42=""),"",IF(AND(O42&lt;=$O$4+13,Q42&gt;=$O$4+7),"■",""))</f>
        <v/>
      </c>
      <c r="K42" s="17">
        <f>IF(OR(O42="",Q42=""),"",IF(AND(O42&lt;=$O$4+20,Q42&gt;=$O$4+14),"■",""))</f>
        <v/>
      </c>
      <c r="L42" s="18">
        <f>IF(OR(O42="",Q42=""),"",IF(R42&lt;&gt;1,"خارج از ۳ هفته",IF(AND(F42="آماده",G42="آماده",H42="آماده"),"آماده ✓","مانع: "&amp;TRIM(IF(F42="نه","مصالح ","")&amp;IF(G42="نه","نقشه ","")&amp;IF(H42="نه","نیرو","")))))</f>
        <v/>
      </c>
      <c r="N42">
        <f>IF(ISNUMBER(C42),"",SUBSTITUTE(SUBSTITUTE(SUBSTITUTE(SUBSTITUTE(SUBSTITUTE(SUBSTITUTE(SUBSTITUTE(SUBSTITUTE(SUBSTITUTE(SUBSTITUTE(SUBSTITUTE(SUBSTITUTE(TRIM(C42&amp;""),"۰","0"),"۱","1"),"۲","2"),"۳","3"),"۴","4"),"۵","5"),"۶","6"),"۷","7"),"۸","8"),"۹","9"),"-","/"),".","/"))</f>
        <v/>
      </c>
      <c r="O42">
        <f>IF(C42="","",IF(ISNUMBER(C42),C42,IFERROR(IF(VALUE(LEFT(N42,FIND("/",N42)-1))&gt;1700,DATE(VALUE(LEFT(N42,FIND("/",N42)-1)),VALUE(LEFT(MID(N42,FIND("/",N42)+1,20),FIND("/",MID(N42,FIND("/",N42)+1,20))-1)),VALUE(MID(MID(N42,FIND("/",N42)+1,20),FIND("/",MID(N42,FIND("/",N42)+1,20))+1,20))),INDEX(cal!$B$2:$B$52,MATCH(VALUE(LEFT(N42,FIND("/",N42)-1)),cal!$A$2:$A$52,0))+IF(VALUE(LEFT(MID(N42,FIND("/",N42)+1,20),FIND("/",MID(N42,FIND("/",N42)+1,20))-1))&lt;=6,(VALUE(LEFT(MID(N42,FIND("/",N42)+1,20),FIND("/",MID(N42,FIND("/",N42)+1,20))-1))-1)*31,186+(VALUE(LEFT(MID(N42,FIND("/",N42)+1,20),FIND("/",MID(N42,FIND("/",N42)+1,20))-1))-7)*30)+VALUE(MID(MID(N42,FIND("/",N42)+1,20),FIND("/",MID(N42,FIND("/",N42)+1,20))+1,20))-1),"")))</f>
        <v/>
      </c>
      <c r="P42">
        <f>IF(ISNUMBER(D42),"",SUBSTITUTE(SUBSTITUTE(SUBSTITUTE(SUBSTITUTE(SUBSTITUTE(SUBSTITUTE(SUBSTITUTE(SUBSTITUTE(SUBSTITUTE(SUBSTITUTE(SUBSTITUTE(SUBSTITUTE(TRIM(D42&amp;""),"۰","0"),"۱","1"),"۲","2"),"۳","3"),"۴","4"),"۵","5"),"۶","6"),"۷","7"),"۸","8"),"۹","9"),"-","/"),".","/"))</f>
        <v/>
      </c>
      <c r="Q42">
        <f>IF(D42="","",IF(ISNUMBER(D42),D42,IFERROR(IF(VALUE(LEFT(P42,FIND("/",P42)-1))&gt;1700,DATE(VALUE(LEFT(P42,FIND("/",P42)-1)),VALUE(LEFT(MID(P42,FIND("/",P42)+1,20),FIND("/",MID(P42,FIND("/",P42)+1,20))-1)),VALUE(MID(MID(P42,FIND("/",P42)+1,20),FIND("/",MID(P42,FIND("/",P42)+1,20))+1,20))),INDEX(cal!$B$2:$B$52,MATCH(VALUE(LEFT(P42,FIND("/",P42)-1)),cal!$A$2:$A$52,0))+IF(VALUE(LEFT(MID(P42,FIND("/",P42)+1,20),FIND("/",MID(P42,FIND("/",P42)+1,20))-1))&lt;=6,(VALUE(LEFT(MID(P42,FIND("/",P42)+1,20),FIND("/",MID(P42,FIND("/",P42)+1,20))-1))-1)*31,186+(VALUE(LEFT(MID(P42,FIND("/",P42)+1,20),FIND("/",MID(P42,FIND("/",P42)+1,20))-1))-7)*30)+VALUE(MID(MID(P42,FIND("/",P42)+1,20),FIND("/",MID(P42,FIND("/",P42)+1,20))+1,20))-1),"")))</f>
        <v/>
      </c>
      <c r="R42">
        <f>IF(OR(I42="■",J42="■",K42="■"),1,"")</f>
        <v/>
      </c>
    </row>
    <row r="43">
      <c r="A43" s="15">
        <f>IF(B43="","",ROW()-8)</f>
        <v/>
      </c>
      <c r="B43" s="4" t="n"/>
      <c r="C43" s="5" t="n"/>
      <c r="D43" s="5" t="n"/>
      <c r="E43" s="4" t="n"/>
      <c r="F43" s="16" t="n"/>
      <c r="G43" s="16" t="n"/>
      <c r="H43" s="16" t="n"/>
      <c r="I43" s="17">
        <f>IF(OR(O43="",Q43=""),"",IF(AND(O43&lt;=$O$4+6,Q43&gt;=$O$4+0),"■",""))</f>
        <v/>
      </c>
      <c r="J43" s="17">
        <f>IF(OR(O43="",Q43=""),"",IF(AND(O43&lt;=$O$4+13,Q43&gt;=$O$4+7),"■",""))</f>
        <v/>
      </c>
      <c r="K43" s="17">
        <f>IF(OR(O43="",Q43=""),"",IF(AND(O43&lt;=$O$4+20,Q43&gt;=$O$4+14),"■",""))</f>
        <v/>
      </c>
      <c r="L43" s="18">
        <f>IF(OR(O43="",Q43=""),"",IF(R43&lt;&gt;1,"خارج از ۳ هفته",IF(AND(F43="آماده",G43="آماده",H43="آماده"),"آماده ✓","مانع: "&amp;TRIM(IF(F43="نه","مصالح ","")&amp;IF(G43="نه","نقشه ","")&amp;IF(H43="نه","نیرو","")))))</f>
        <v/>
      </c>
      <c r="N43">
        <f>IF(ISNUMBER(C43),"",SUBSTITUTE(SUBSTITUTE(SUBSTITUTE(SUBSTITUTE(SUBSTITUTE(SUBSTITUTE(SUBSTITUTE(SUBSTITUTE(SUBSTITUTE(SUBSTITUTE(SUBSTITUTE(SUBSTITUTE(TRIM(C43&amp;""),"۰","0"),"۱","1"),"۲","2"),"۳","3"),"۴","4"),"۵","5"),"۶","6"),"۷","7"),"۸","8"),"۹","9"),"-","/"),".","/"))</f>
        <v/>
      </c>
      <c r="O43">
        <f>IF(C43="","",IF(ISNUMBER(C43),C43,IFERROR(IF(VALUE(LEFT(N43,FIND("/",N43)-1))&gt;1700,DATE(VALUE(LEFT(N43,FIND("/",N43)-1)),VALUE(LEFT(MID(N43,FIND("/",N43)+1,20),FIND("/",MID(N43,FIND("/",N43)+1,20))-1)),VALUE(MID(MID(N43,FIND("/",N43)+1,20),FIND("/",MID(N43,FIND("/",N43)+1,20))+1,20))),INDEX(cal!$B$2:$B$52,MATCH(VALUE(LEFT(N43,FIND("/",N43)-1)),cal!$A$2:$A$52,0))+IF(VALUE(LEFT(MID(N43,FIND("/",N43)+1,20),FIND("/",MID(N43,FIND("/",N43)+1,20))-1))&lt;=6,(VALUE(LEFT(MID(N43,FIND("/",N43)+1,20),FIND("/",MID(N43,FIND("/",N43)+1,20))-1))-1)*31,186+(VALUE(LEFT(MID(N43,FIND("/",N43)+1,20),FIND("/",MID(N43,FIND("/",N43)+1,20))-1))-7)*30)+VALUE(MID(MID(N43,FIND("/",N43)+1,20),FIND("/",MID(N43,FIND("/",N43)+1,20))+1,20))-1),"")))</f>
        <v/>
      </c>
      <c r="P43">
        <f>IF(ISNUMBER(D43),"",SUBSTITUTE(SUBSTITUTE(SUBSTITUTE(SUBSTITUTE(SUBSTITUTE(SUBSTITUTE(SUBSTITUTE(SUBSTITUTE(SUBSTITUTE(SUBSTITUTE(SUBSTITUTE(SUBSTITUTE(TRIM(D43&amp;""),"۰","0"),"۱","1"),"۲","2"),"۳","3"),"۴","4"),"۵","5"),"۶","6"),"۷","7"),"۸","8"),"۹","9"),"-","/"),".","/"))</f>
        <v/>
      </c>
      <c r="Q43">
        <f>IF(D43="","",IF(ISNUMBER(D43),D43,IFERROR(IF(VALUE(LEFT(P43,FIND("/",P43)-1))&gt;1700,DATE(VALUE(LEFT(P43,FIND("/",P43)-1)),VALUE(LEFT(MID(P43,FIND("/",P43)+1,20),FIND("/",MID(P43,FIND("/",P43)+1,20))-1)),VALUE(MID(MID(P43,FIND("/",P43)+1,20),FIND("/",MID(P43,FIND("/",P43)+1,20))+1,20))),INDEX(cal!$B$2:$B$52,MATCH(VALUE(LEFT(P43,FIND("/",P43)-1)),cal!$A$2:$A$52,0))+IF(VALUE(LEFT(MID(P43,FIND("/",P43)+1,20),FIND("/",MID(P43,FIND("/",P43)+1,20))-1))&lt;=6,(VALUE(LEFT(MID(P43,FIND("/",P43)+1,20),FIND("/",MID(P43,FIND("/",P43)+1,20))-1))-1)*31,186+(VALUE(LEFT(MID(P43,FIND("/",P43)+1,20),FIND("/",MID(P43,FIND("/",P43)+1,20))-1))-7)*30)+VALUE(MID(MID(P43,FIND("/",P43)+1,20),FIND("/",MID(P43,FIND("/",P43)+1,20))+1,20))-1),"")))</f>
        <v/>
      </c>
      <c r="R43">
        <f>IF(OR(I43="■",J43="■",K43="■"),1,"")</f>
        <v/>
      </c>
    </row>
    <row r="44">
      <c r="A44" s="15">
        <f>IF(B44="","",ROW()-8)</f>
        <v/>
      </c>
      <c r="B44" s="4" t="n"/>
      <c r="C44" s="5" t="n"/>
      <c r="D44" s="5" t="n"/>
      <c r="E44" s="4" t="n"/>
      <c r="F44" s="16" t="n"/>
      <c r="G44" s="16" t="n"/>
      <c r="H44" s="16" t="n"/>
      <c r="I44" s="17">
        <f>IF(OR(O44="",Q44=""),"",IF(AND(O44&lt;=$O$4+6,Q44&gt;=$O$4+0),"■",""))</f>
        <v/>
      </c>
      <c r="J44" s="17">
        <f>IF(OR(O44="",Q44=""),"",IF(AND(O44&lt;=$O$4+13,Q44&gt;=$O$4+7),"■",""))</f>
        <v/>
      </c>
      <c r="K44" s="17">
        <f>IF(OR(O44="",Q44=""),"",IF(AND(O44&lt;=$O$4+20,Q44&gt;=$O$4+14),"■",""))</f>
        <v/>
      </c>
      <c r="L44" s="18">
        <f>IF(OR(O44="",Q44=""),"",IF(R44&lt;&gt;1,"خارج از ۳ هفته",IF(AND(F44="آماده",G44="آماده",H44="آماده"),"آماده ✓","مانع: "&amp;TRIM(IF(F44="نه","مصالح ","")&amp;IF(G44="نه","نقشه ","")&amp;IF(H44="نه","نیرو","")))))</f>
        <v/>
      </c>
      <c r="N44">
        <f>IF(ISNUMBER(C44),"",SUBSTITUTE(SUBSTITUTE(SUBSTITUTE(SUBSTITUTE(SUBSTITUTE(SUBSTITUTE(SUBSTITUTE(SUBSTITUTE(SUBSTITUTE(SUBSTITUTE(SUBSTITUTE(SUBSTITUTE(TRIM(C44&amp;""),"۰","0"),"۱","1"),"۲","2"),"۳","3"),"۴","4"),"۵","5"),"۶","6"),"۷","7"),"۸","8"),"۹","9"),"-","/"),".","/"))</f>
        <v/>
      </c>
      <c r="O44">
        <f>IF(C44="","",IF(ISNUMBER(C44),C44,IFERROR(IF(VALUE(LEFT(N44,FIND("/",N44)-1))&gt;1700,DATE(VALUE(LEFT(N44,FIND("/",N44)-1)),VALUE(LEFT(MID(N44,FIND("/",N44)+1,20),FIND("/",MID(N44,FIND("/",N44)+1,20))-1)),VALUE(MID(MID(N44,FIND("/",N44)+1,20),FIND("/",MID(N44,FIND("/",N44)+1,20))+1,20))),INDEX(cal!$B$2:$B$52,MATCH(VALUE(LEFT(N44,FIND("/",N44)-1)),cal!$A$2:$A$52,0))+IF(VALUE(LEFT(MID(N44,FIND("/",N44)+1,20),FIND("/",MID(N44,FIND("/",N44)+1,20))-1))&lt;=6,(VALUE(LEFT(MID(N44,FIND("/",N44)+1,20),FIND("/",MID(N44,FIND("/",N44)+1,20))-1))-1)*31,186+(VALUE(LEFT(MID(N44,FIND("/",N44)+1,20),FIND("/",MID(N44,FIND("/",N44)+1,20))-1))-7)*30)+VALUE(MID(MID(N44,FIND("/",N44)+1,20),FIND("/",MID(N44,FIND("/",N44)+1,20))+1,20))-1),"")))</f>
        <v/>
      </c>
      <c r="P44">
        <f>IF(ISNUMBER(D44),"",SUBSTITUTE(SUBSTITUTE(SUBSTITUTE(SUBSTITUTE(SUBSTITUTE(SUBSTITUTE(SUBSTITUTE(SUBSTITUTE(SUBSTITUTE(SUBSTITUTE(SUBSTITUTE(SUBSTITUTE(TRIM(D44&amp;""),"۰","0"),"۱","1"),"۲","2"),"۳","3"),"۴","4"),"۵","5"),"۶","6"),"۷","7"),"۸","8"),"۹","9"),"-","/"),".","/"))</f>
        <v/>
      </c>
      <c r="Q44">
        <f>IF(D44="","",IF(ISNUMBER(D44),D44,IFERROR(IF(VALUE(LEFT(P44,FIND("/",P44)-1))&gt;1700,DATE(VALUE(LEFT(P44,FIND("/",P44)-1)),VALUE(LEFT(MID(P44,FIND("/",P44)+1,20),FIND("/",MID(P44,FIND("/",P44)+1,20))-1)),VALUE(MID(MID(P44,FIND("/",P44)+1,20),FIND("/",MID(P44,FIND("/",P44)+1,20))+1,20))),INDEX(cal!$B$2:$B$52,MATCH(VALUE(LEFT(P44,FIND("/",P44)-1)),cal!$A$2:$A$52,0))+IF(VALUE(LEFT(MID(P44,FIND("/",P44)+1,20),FIND("/",MID(P44,FIND("/",P44)+1,20))-1))&lt;=6,(VALUE(LEFT(MID(P44,FIND("/",P44)+1,20),FIND("/",MID(P44,FIND("/",P44)+1,20))-1))-1)*31,186+(VALUE(LEFT(MID(P44,FIND("/",P44)+1,20),FIND("/",MID(P44,FIND("/",P44)+1,20))-1))-7)*30)+VALUE(MID(MID(P44,FIND("/",P44)+1,20),FIND("/",MID(P44,FIND("/",P44)+1,20))+1,20))-1),"")))</f>
        <v/>
      </c>
      <c r="R44">
        <f>IF(OR(I44="■",J44="■",K44="■"),1,"")</f>
        <v/>
      </c>
    </row>
    <row r="45">
      <c r="A45" s="15">
        <f>IF(B45="","",ROW()-8)</f>
        <v/>
      </c>
      <c r="B45" s="4" t="n"/>
      <c r="C45" s="5" t="n"/>
      <c r="D45" s="5" t="n"/>
      <c r="E45" s="4" t="n"/>
      <c r="F45" s="16" t="n"/>
      <c r="G45" s="16" t="n"/>
      <c r="H45" s="16" t="n"/>
      <c r="I45" s="17">
        <f>IF(OR(O45="",Q45=""),"",IF(AND(O45&lt;=$O$4+6,Q45&gt;=$O$4+0),"■",""))</f>
        <v/>
      </c>
      <c r="J45" s="17">
        <f>IF(OR(O45="",Q45=""),"",IF(AND(O45&lt;=$O$4+13,Q45&gt;=$O$4+7),"■",""))</f>
        <v/>
      </c>
      <c r="K45" s="17">
        <f>IF(OR(O45="",Q45=""),"",IF(AND(O45&lt;=$O$4+20,Q45&gt;=$O$4+14),"■",""))</f>
        <v/>
      </c>
      <c r="L45" s="18">
        <f>IF(OR(O45="",Q45=""),"",IF(R45&lt;&gt;1,"خارج از ۳ هفته",IF(AND(F45="آماده",G45="آماده",H45="آماده"),"آماده ✓","مانع: "&amp;TRIM(IF(F45="نه","مصالح ","")&amp;IF(G45="نه","نقشه ","")&amp;IF(H45="نه","نیرو","")))))</f>
        <v/>
      </c>
      <c r="N45">
        <f>IF(ISNUMBER(C45),"",SUBSTITUTE(SUBSTITUTE(SUBSTITUTE(SUBSTITUTE(SUBSTITUTE(SUBSTITUTE(SUBSTITUTE(SUBSTITUTE(SUBSTITUTE(SUBSTITUTE(SUBSTITUTE(SUBSTITUTE(TRIM(C45&amp;""),"۰","0"),"۱","1"),"۲","2"),"۳","3"),"۴","4"),"۵","5"),"۶","6"),"۷","7"),"۸","8"),"۹","9"),"-","/"),".","/"))</f>
        <v/>
      </c>
      <c r="O45">
        <f>IF(C45="","",IF(ISNUMBER(C45),C45,IFERROR(IF(VALUE(LEFT(N45,FIND("/",N45)-1))&gt;1700,DATE(VALUE(LEFT(N45,FIND("/",N45)-1)),VALUE(LEFT(MID(N45,FIND("/",N45)+1,20),FIND("/",MID(N45,FIND("/",N45)+1,20))-1)),VALUE(MID(MID(N45,FIND("/",N45)+1,20),FIND("/",MID(N45,FIND("/",N45)+1,20))+1,20))),INDEX(cal!$B$2:$B$52,MATCH(VALUE(LEFT(N45,FIND("/",N45)-1)),cal!$A$2:$A$52,0))+IF(VALUE(LEFT(MID(N45,FIND("/",N45)+1,20),FIND("/",MID(N45,FIND("/",N45)+1,20))-1))&lt;=6,(VALUE(LEFT(MID(N45,FIND("/",N45)+1,20),FIND("/",MID(N45,FIND("/",N45)+1,20))-1))-1)*31,186+(VALUE(LEFT(MID(N45,FIND("/",N45)+1,20),FIND("/",MID(N45,FIND("/",N45)+1,20))-1))-7)*30)+VALUE(MID(MID(N45,FIND("/",N45)+1,20),FIND("/",MID(N45,FIND("/",N45)+1,20))+1,20))-1),"")))</f>
        <v/>
      </c>
      <c r="P45">
        <f>IF(ISNUMBER(D45),"",SUBSTITUTE(SUBSTITUTE(SUBSTITUTE(SUBSTITUTE(SUBSTITUTE(SUBSTITUTE(SUBSTITUTE(SUBSTITUTE(SUBSTITUTE(SUBSTITUTE(SUBSTITUTE(SUBSTITUTE(TRIM(D45&amp;""),"۰","0"),"۱","1"),"۲","2"),"۳","3"),"۴","4"),"۵","5"),"۶","6"),"۷","7"),"۸","8"),"۹","9"),"-","/"),".","/"))</f>
        <v/>
      </c>
      <c r="Q45">
        <f>IF(D45="","",IF(ISNUMBER(D45),D45,IFERROR(IF(VALUE(LEFT(P45,FIND("/",P45)-1))&gt;1700,DATE(VALUE(LEFT(P45,FIND("/",P45)-1)),VALUE(LEFT(MID(P45,FIND("/",P45)+1,20),FIND("/",MID(P45,FIND("/",P45)+1,20))-1)),VALUE(MID(MID(P45,FIND("/",P45)+1,20),FIND("/",MID(P45,FIND("/",P45)+1,20))+1,20))),INDEX(cal!$B$2:$B$52,MATCH(VALUE(LEFT(P45,FIND("/",P45)-1)),cal!$A$2:$A$52,0))+IF(VALUE(LEFT(MID(P45,FIND("/",P45)+1,20),FIND("/",MID(P45,FIND("/",P45)+1,20))-1))&lt;=6,(VALUE(LEFT(MID(P45,FIND("/",P45)+1,20),FIND("/",MID(P45,FIND("/",P45)+1,20))-1))-1)*31,186+(VALUE(LEFT(MID(P45,FIND("/",P45)+1,20),FIND("/",MID(P45,FIND("/",P45)+1,20))-1))-7)*30)+VALUE(MID(MID(P45,FIND("/",P45)+1,20),FIND("/",MID(P45,FIND("/",P45)+1,20))+1,20))-1),"")))</f>
        <v/>
      </c>
      <c r="R45">
        <f>IF(OR(I45="■",J45="■",K45="■"),1,"")</f>
        <v/>
      </c>
    </row>
    <row r="46">
      <c r="A46" s="15">
        <f>IF(B46="","",ROW()-8)</f>
        <v/>
      </c>
      <c r="B46" s="4" t="n"/>
      <c r="C46" s="5" t="n"/>
      <c r="D46" s="5" t="n"/>
      <c r="E46" s="4" t="n"/>
      <c r="F46" s="16" t="n"/>
      <c r="G46" s="16" t="n"/>
      <c r="H46" s="16" t="n"/>
      <c r="I46" s="17">
        <f>IF(OR(O46="",Q46=""),"",IF(AND(O46&lt;=$O$4+6,Q46&gt;=$O$4+0),"■",""))</f>
        <v/>
      </c>
      <c r="J46" s="17">
        <f>IF(OR(O46="",Q46=""),"",IF(AND(O46&lt;=$O$4+13,Q46&gt;=$O$4+7),"■",""))</f>
        <v/>
      </c>
      <c r="K46" s="17">
        <f>IF(OR(O46="",Q46=""),"",IF(AND(O46&lt;=$O$4+20,Q46&gt;=$O$4+14),"■",""))</f>
        <v/>
      </c>
      <c r="L46" s="18">
        <f>IF(OR(O46="",Q46=""),"",IF(R46&lt;&gt;1,"خارج از ۳ هفته",IF(AND(F46="آماده",G46="آماده",H46="آماده"),"آماده ✓","مانع: "&amp;TRIM(IF(F46="نه","مصالح ","")&amp;IF(G46="نه","نقشه ","")&amp;IF(H46="نه","نیرو","")))))</f>
        <v/>
      </c>
      <c r="N46">
        <f>IF(ISNUMBER(C46),"",SUBSTITUTE(SUBSTITUTE(SUBSTITUTE(SUBSTITUTE(SUBSTITUTE(SUBSTITUTE(SUBSTITUTE(SUBSTITUTE(SUBSTITUTE(SUBSTITUTE(SUBSTITUTE(SUBSTITUTE(TRIM(C46&amp;""),"۰","0"),"۱","1"),"۲","2"),"۳","3"),"۴","4"),"۵","5"),"۶","6"),"۷","7"),"۸","8"),"۹","9"),"-","/"),".","/"))</f>
        <v/>
      </c>
      <c r="O46">
        <f>IF(C46="","",IF(ISNUMBER(C46),C46,IFERROR(IF(VALUE(LEFT(N46,FIND("/",N46)-1))&gt;1700,DATE(VALUE(LEFT(N46,FIND("/",N46)-1)),VALUE(LEFT(MID(N46,FIND("/",N46)+1,20),FIND("/",MID(N46,FIND("/",N46)+1,20))-1)),VALUE(MID(MID(N46,FIND("/",N46)+1,20),FIND("/",MID(N46,FIND("/",N46)+1,20))+1,20))),INDEX(cal!$B$2:$B$52,MATCH(VALUE(LEFT(N46,FIND("/",N46)-1)),cal!$A$2:$A$52,0))+IF(VALUE(LEFT(MID(N46,FIND("/",N46)+1,20),FIND("/",MID(N46,FIND("/",N46)+1,20))-1))&lt;=6,(VALUE(LEFT(MID(N46,FIND("/",N46)+1,20),FIND("/",MID(N46,FIND("/",N46)+1,20))-1))-1)*31,186+(VALUE(LEFT(MID(N46,FIND("/",N46)+1,20),FIND("/",MID(N46,FIND("/",N46)+1,20))-1))-7)*30)+VALUE(MID(MID(N46,FIND("/",N46)+1,20),FIND("/",MID(N46,FIND("/",N46)+1,20))+1,20))-1),"")))</f>
        <v/>
      </c>
      <c r="P46">
        <f>IF(ISNUMBER(D46),"",SUBSTITUTE(SUBSTITUTE(SUBSTITUTE(SUBSTITUTE(SUBSTITUTE(SUBSTITUTE(SUBSTITUTE(SUBSTITUTE(SUBSTITUTE(SUBSTITUTE(SUBSTITUTE(SUBSTITUTE(TRIM(D46&amp;""),"۰","0"),"۱","1"),"۲","2"),"۳","3"),"۴","4"),"۵","5"),"۶","6"),"۷","7"),"۸","8"),"۹","9"),"-","/"),".","/"))</f>
        <v/>
      </c>
      <c r="Q46">
        <f>IF(D46="","",IF(ISNUMBER(D46),D46,IFERROR(IF(VALUE(LEFT(P46,FIND("/",P46)-1))&gt;1700,DATE(VALUE(LEFT(P46,FIND("/",P46)-1)),VALUE(LEFT(MID(P46,FIND("/",P46)+1,20),FIND("/",MID(P46,FIND("/",P46)+1,20))-1)),VALUE(MID(MID(P46,FIND("/",P46)+1,20),FIND("/",MID(P46,FIND("/",P46)+1,20))+1,20))),INDEX(cal!$B$2:$B$52,MATCH(VALUE(LEFT(P46,FIND("/",P46)-1)),cal!$A$2:$A$52,0))+IF(VALUE(LEFT(MID(P46,FIND("/",P46)+1,20),FIND("/",MID(P46,FIND("/",P46)+1,20))-1))&lt;=6,(VALUE(LEFT(MID(P46,FIND("/",P46)+1,20),FIND("/",MID(P46,FIND("/",P46)+1,20))-1))-1)*31,186+(VALUE(LEFT(MID(P46,FIND("/",P46)+1,20),FIND("/",MID(P46,FIND("/",P46)+1,20))-1))-7)*30)+VALUE(MID(MID(P46,FIND("/",P46)+1,20),FIND("/",MID(P46,FIND("/",P46)+1,20))+1,20))-1),"")))</f>
        <v/>
      </c>
      <c r="R46">
        <f>IF(OR(I46="■",J46="■",K46="■"),1,"")</f>
        <v/>
      </c>
    </row>
    <row r="47">
      <c r="A47" s="15">
        <f>IF(B47="","",ROW()-8)</f>
        <v/>
      </c>
      <c r="B47" s="4" t="n"/>
      <c r="C47" s="5" t="n"/>
      <c r="D47" s="5" t="n"/>
      <c r="E47" s="4" t="n"/>
      <c r="F47" s="16" t="n"/>
      <c r="G47" s="16" t="n"/>
      <c r="H47" s="16" t="n"/>
      <c r="I47" s="17">
        <f>IF(OR(O47="",Q47=""),"",IF(AND(O47&lt;=$O$4+6,Q47&gt;=$O$4+0),"■",""))</f>
        <v/>
      </c>
      <c r="J47" s="17">
        <f>IF(OR(O47="",Q47=""),"",IF(AND(O47&lt;=$O$4+13,Q47&gt;=$O$4+7),"■",""))</f>
        <v/>
      </c>
      <c r="K47" s="17">
        <f>IF(OR(O47="",Q47=""),"",IF(AND(O47&lt;=$O$4+20,Q47&gt;=$O$4+14),"■",""))</f>
        <v/>
      </c>
      <c r="L47" s="18">
        <f>IF(OR(O47="",Q47=""),"",IF(R47&lt;&gt;1,"خارج از ۳ هفته",IF(AND(F47="آماده",G47="آماده",H47="آماده"),"آماده ✓","مانع: "&amp;TRIM(IF(F47="نه","مصالح ","")&amp;IF(G47="نه","نقشه ","")&amp;IF(H47="نه","نیرو","")))))</f>
        <v/>
      </c>
      <c r="N47">
        <f>IF(ISNUMBER(C47),"",SUBSTITUTE(SUBSTITUTE(SUBSTITUTE(SUBSTITUTE(SUBSTITUTE(SUBSTITUTE(SUBSTITUTE(SUBSTITUTE(SUBSTITUTE(SUBSTITUTE(SUBSTITUTE(SUBSTITUTE(TRIM(C47&amp;""),"۰","0"),"۱","1"),"۲","2"),"۳","3"),"۴","4"),"۵","5"),"۶","6"),"۷","7"),"۸","8"),"۹","9"),"-","/"),".","/"))</f>
        <v/>
      </c>
      <c r="O47">
        <f>IF(C47="","",IF(ISNUMBER(C47),C47,IFERROR(IF(VALUE(LEFT(N47,FIND("/",N47)-1))&gt;1700,DATE(VALUE(LEFT(N47,FIND("/",N47)-1)),VALUE(LEFT(MID(N47,FIND("/",N47)+1,20),FIND("/",MID(N47,FIND("/",N47)+1,20))-1)),VALUE(MID(MID(N47,FIND("/",N47)+1,20),FIND("/",MID(N47,FIND("/",N47)+1,20))+1,20))),INDEX(cal!$B$2:$B$52,MATCH(VALUE(LEFT(N47,FIND("/",N47)-1)),cal!$A$2:$A$52,0))+IF(VALUE(LEFT(MID(N47,FIND("/",N47)+1,20),FIND("/",MID(N47,FIND("/",N47)+1,20))-1))&lt;=6,(VALUE(LEFT(MID(N47,FIND("/",N47)+1,20),FIND("/",MID(N47,FIND("/",N47)+1,20))-1))-1)*31,186+(VALUE(LEFT(MID(N47,FIND("/",N47)+1,20),FIND("/",MID(N47,FIND("/",N47)+1,20))-1))-7)*30)+VALUE(MID(MID(N47,FIND("/",N47)+1,20),FIND("/",MID(N47,FIND("/",N47)+1,20))+1,20))-1),"")))</f>
        <v/>
      </c>
      <c r="P47">
        <f>IF(ISNUMBER(D47),"",SUBSTITUTE(SUBSTITUTE(SUBSTITUTE(SUBSTITUTE(SUBSTITUTE(SUBSTITUTE(SUBSTITUTE(SUBSTITUTE(SUBSTITUTE(SUBSTITUTE(SUBSTITUTE(SUBSTITUTE(TRIM(D47&amp;""),"۰","0"),"۱","1"),"۲","2"),"۳","3"),"۴","4"),"۵","5"),"۶","6"),"۷","7"),"۸","8"),"۹","9"),"-","/"),".","/"))</f>
        <v/>
      </c>
      <c r="Q47">
        <f>IF(D47="","",IF(ISNUMBER(D47),D47,IFERROR(IF(VALUE(LEFT(P47,FIND("/",P47)-1))&gt;1700,DATE(VALUE(LEFT(P47,FIND("/",P47)-1)),VALUE(LEFT(MID(P47,FIND("/",P47)+1,20),FIND("/",MID(P47,FIND("/",P47)+1,20))-1)),VALUE(MID(MID(P47,FIND("/",P47)+1,20),FIND("/",MID(P47,FIND("/",P47)+1,20))+1,20))),INDEX(cal!$B$2:$B$52,MATCH(VALUE(LEFT(P47,FIND("/",P47)-1)),cal!$A$2:$A$52,0))+IF(VALUE(LEFT(MID(P47,FIND("/",P47)+1,20),FIND("/",MID(P47,FIND("/",P47)+1,20))-1))&lt;=6,(VALUE(LEFT(MID(P47,FIND("/",P47)+1,20),FIND("/",MID(P47,FIND("/",P47)+1,20))-1))-1)*31,186+(VALUE(LEFT(MID(P47,FIND("/",P47)+1,20),FIND("/",MID(P47,FIND("/",P47)+1,20))-1))-7)*30)+VALUE(MID(MID(P47,FIND("/",P47)+1,20),FIND("/",MID(P47,FIND("/",P47)+1,20))+1,20))-1),"")))</f>
        <v/>
      </c>
      <c r="R47">
        <f>IF(OR(I47="■",J47="■",K47="■"),1,"")</f>
        <v/>
      </c>
    </row>
    <row r="48">
      <c r="A48" s="15">
        <f>IF(B48="","",ROW()-8)</f>
        <v/>
      </c>
      <c r="B48" s="4" t="n"/>
      <c r="C48" s="5" t="n"/>
      <c r="D48" s="5" t="n"/>
      <c r="E48" s="4" t="n"/>
      <c r="F48" s="16" t="n"/>
      <c r="G48" s="16" t="n"/>
      <c r="H48" s="16" t="n"/>
      <c r="I48" s="17">
        <f>IF(OR(O48="",Q48=""),"",IF(AND(O48&lt;=$O$4+6,Q48&gt;=$O$4+0),"■",""))</f>
        <v/>
      </c>
      <c r="J48" s="17">
        <f>IF(OR(O48="",Q48=""),"",IF(AND(O48&lt;=$O$4+13,Q48&gt;=$O$4+7),"■",""))</f>
        <v/>
      </c>
      <c r="K48" s="17">
        <f>IF(OR(O48="",Q48=""),"",IF(AND(O48&lt;=$O$4+20,Q48&gt;=$O$4+14),"■",""))</f>
        <v/>
      </c>
      <c r="L48" s="18">
        <f>IF(OR(O48="",Q48=""),"",IF(R48&lt;&gt;1,"خارج از ۳ هفته",IF(AND(F48="آماده",G48="آماده",H48="آماده"),"آماده ✓","مانع: "&amp;TRIM(IF(F48="نه","مصالح ","")&amp;IF(G48="نه","نقشه ","")&amp;IF(H48="نه","نیرو","")))))</f>
        <v/>
      </c>
      <c r="N48">
        <f>IF(ISNUMBER(C48),"",SUBSTITUTE(SUBSTITUTE(SUBSTITUTE(SUBSTITUTE(SUBSTITUTE(SUBSTITUTE(SUBSTITUTE(SUBSTITUTE(SUBSTITUTE(SUBSTITUTE(SUBSTITUTE(SUBSTITUTE(TRIM(C48&amp;""),"۰","0"),"۱","1"),"۲","2"),"۳","3"),"۴","4"),"۵","5"),"۶","6"),"۷","7"),"۸","8"),"۹","9"),"-","/"),".","/"))</f>
        <v/>
      </c>
      <c r="O48">
        <f>IF(C48="","",IF(ISNUMBER(C48),C48,IFERROR(IF(VALUE(LEFT(N48,FIND("/",N48)-1))&gt;1700,DATE(VALUE(LEFT(N48,FIND("/",N48)-1)),VALUE(LEFT(MID(N48,FIND("/",N48)+1,20),FIND("/",MID(N48,FIND("/",N48)+1,20))-1)),VALUE(MID(MID(N48,FIND("/",N48)+1,20),FIND("/",MID(N48,FIND("/",N48)+1,20))+1,20))),INDEX(cal!$B$2:$B$52,MATCH(VALUE(LEFT(N48,FIND("/",N48)-1)),cal!$A$2:$A$52,0))+IF(VALUE(LEFT(MID(N48,FIND("/",N48)+1,20),FIND("/",MID(N48,FIND("/",N48)+1,20))-1))&lt;=6,(VALUE(LEFT(MID(N48,FIND("/",N48)+1,20),FIND("/",MID(N48,FIND("/",N48)+1,20))-1))-1)*31,186+(VALUE(LEFT(MID(N48,FIND("/",N48)+1,20),FIND("/",MID(N48,FIND("/",N48)+1,20))-1))-7)*30)+VALUE(MID(MID(N48,FIND("/",N48)+1,20),FIND("/",MID(N48,FIND("/",N48)+1,20))+1,20))-1),"")))</f>
        <v/>
      </c>
      <c r="P48">
        <f>IF(ISNUMBER(D48),"",SUBSTITUTE(SUBSTITUTE(SUBSTITUTE(SUBSTITUTE(SUBSTITUTE(SUBSTITUTE(SUBSTITUTE(SUBSTITUTE(SUBSTITUTE(SUBSTITUTE(SUBSTITUTE(SUBSTITUTE(TRIM(D48&amp;""),"۰","0"),"۱","1"),"۲","2"),"۳","3"),"۴","4"),"۵","5"),"۶","6"),"۷","7"),"۸","8"),"۹","9"),"-","/"),".","/"))</f>
        <v/>
      </c>
      <c r="Q48">
        <f>IF(D48="","",IF(ISNUMBER(D48),D48,IFERROR(IF(VALUE(LEFT(P48,FIND("/",P48)-1))&gt;1700,DATE(VALUE(LEFT(P48,FIND("/",P48)-1)),VALUE(LEFT(MID(P48,FIND("/",P48)+1,20),FIND("/",MID(P48,FIND("/",P48)+1,20))-1)),VALUE(MID(MID(P48,FIND("/",P48)+1,20),FIND("/",MID(P48,FIND("/",P48)+1,20))+1,20))),INDEX(cal!$B$2:$B$52,MATCH(VALUE(LEFT(P48,FIND("/",P48)-1)),cal!$A$2:$A$52,0))+IF(VALUE(LEFT(MID(P48,FIND("/",P48)+1,20),FIND("/",MID(P48,FIND("/",P48)+1,20))-1))&lt;=6,(VALUE(LEFT(MID(P48,FIND("/",P48)+1,20),FIND("/",MID(P48,FIND("/",P48)+1,20))-1))-1)*31,186+(VALUE(LEFT(MID(P48,FIND("/",P48)+1,20),FIND("/",MID(P48,FIND("/",P48)+1,20))-1))-7)*30)+VALUE(MID(MID(P48,FIND("/",P48)+1,20),FIND("/",MID(P48,FIND("/",P48)+1,20))+1,20))-1),"")))</f>
        <v/>
      </c>
      <c r="R48">
        <f>IF(OR(I48="■",J48="■",K48="■"),1,"")</f>
        <v/>
      </c>
    </row>
    <row r="49">
      <c r="A49" s="15">
        <f>IF(B49="","",ROW()-8)</f>
        <v/>
      </c>
      <c r="B49" s="4" t="n"/>
      <c r="C49" s="5" t="n"/>
      <c r="D49" s="5" t="n"/>
      <c r="E49" s="4" t="n"/>
      <c r="F49" s="16" t="n"/>
      <c r="G49" s="16" t="n"/>
      <c r="H49" s="16" t="n"/>
      <c r="I49" s="17">
        <f>IF(OR(O49="",Q49=""),"",IF(AND(O49&lt;=$O$4+6,Q49&gt;=$O$4+0),"■",""))</f>
        <v/>
      </c>
      <c r="J49" s="17">
        <f>IF(OR(O49="",Q49=""),"",IF(AND(O49&lt;=$O$4+13,Q49&gt;=$O$4+7),"■",""))</f>
        <v/>
      </c>
      <c r="K49" s="17">
        <f>IF(OR(O49="",Q49=""),"",IF(AND(O49&lt;=$O$4+20,Q49&gt;=$O$4+14),"■",""))</f>
        <v/>
      </c>
      <c r="L49" s="18">
        <f>IF(OR(O49="",Q49=""),"",IF(R49&lt;&gt;1,"خارج از ۳ هفته",IF(AND(F49="آماده",G49="آماده",H49="آماده"),"آماده ✓","مانع: "&amp;TRIM(IF(F49="نه","مصالح ","")&amp;IF(G49="نه","نقشه ","")&amp;IF(H49="نه","نیرو","")))))</f>
        <v/>
      </c>
      <c r="N49">
        <f>IF(ISNUMBER(C49),"",SUBSTITUTE(SUBSTITUTE(SUBSTITUTE(SUBSTITUTE(SUBSTITUTE(SUBSTITUTE(SUBSTITUTE(SUBSTITUTE(SUBSTITUTE(SUBSTITUTE(SUBSTITUTE(SUBSTITUTE(TRIM(C49&amp;""),"۰","0"),"۱","1"),"۲","2"),"۳","3"),"۴","4"),"۵","5"),"۶","6"),"۷","7"),"۸","8"),"۹","9"),"-","/"),".","/"))</f>
        <v/>
      </c>
      <c r="O49">
        <f>IF(C49="","",IF(ISNUMBER(C49),C49,IFERROR(IF(VALUE(LEFT(N49,FIND("/",N49)-1))&gt;1700,DATE(VALUE(LEFT(N49,FIND("/",N49)-1)),VALUE(LEFT(MID(N49,FIND("/",N49)+1,20),FIND("/",MID(N49,FIND("/",N49)+1,20))-1)),VALUE(MID(MID(N49,FIND("/",N49)+1,20),FIND("/",MID(N49,FIND("/",N49)+1,20))+1,20))),INDEX(cal!$B$2:$B$52,MATCH(VALUE(LEFT(N49,FIND("/",N49)-1)),cal!$A$2:$A$52,0))+IF(VALUE(LEFT(MID(N49,FIND("/",N49)+1,20),FIND("/",MID(N49,FIND("/",N49)+1,20))-1))&lt;=6,(VALUE(LEFT(MID(N49,FIND("/",N49)+1,20),FIND("/",MID(N49,FIND("/",N49)+1,20))-1))-1)*31,186+(VALUE(LEFT(MID(N49,FIND("/",N49)+1,20),FIND("/",MID(N49,FIND("/",N49)+1,20))-1))-7)*30)+VALUE(MID(MID(N49,FIND("/",N49)+1,20),FIND("/",MID(N49,FIND("/",N49)+1,20))+1,20))-1),"")))</f>
        <v/>
      </c>
      <c r="P49">
        <f>IF(ISNUMBER(D49),"",SUBSTITUTE(SUBSTITUTE(SUBSTITUTE(SUBSTITUTE(SUBSTITUTE(SUBSTITUTE(SUBSTITUTE(SUBSTITUTE(SUBSTITUTE(SUBSTITUTE(SUBSTITUTE(SUBSTITUTE(TRIM(D49&amp;""),"۰","0"),"۱","1"),"۲","2"),"۳","3"),"۴","4"),"۵","5"),"۶","6"),"۷","7"),"۸","8"),"۹","9"),"-","/"),".","/"))</f>
        <v/>
      </c>
      <c r="Q49">
        <f>IF(D49="","",IF(ISNUMBER(D49),D49,IFERROR(IF(VALUE(LEFT(P49,FIND("/",P49)-1))&gt;1700,DATE(VALUE(LEFT(P49,FIND("/",P49)-1)),VALUE(LEFT(MID(P49,FIND("/",P49)+1,20),FIND("/",MID(P49,FIND("/",P49)+1,20))-1)),VALUE(MID(MID(P49,FIND("/",P49)+1,20),FIND("/",MID(P49,FIND("/",P49)+1,20))+1,20))),INDEX(cal!$B$2:$B$52,MATCH(VALUE(LEFT(P49,FIND("/",P49)-1)),cal!$A$2:$A$52,0))+IF(VALUE(LEFT(MID(P49,FIND("/",P49)+1,20),FIND("/",MID(P49,FIND("/",P49)+1,20))-1))&lt;=6,(VALUE(LEFT(MID(P49,FIND("/",P49)+1,20),FIND("/",MID(P49,FIND("/",P49)+1,20))-1))-1)*31,186+(VALUE(LEFT(MID(P49,FIND("/",P49)+1,20),FIND("/",MID(P49,FIND("/",P49)+1,20))-1))-7)*30)+VALUE(MID(MID(P49,FIND("/",P49)+1,20),FIND("/",MID(P49,FIND("/",P49)+1,20))+1,20))-1),"")))</f>
        <v/>
      </c>
      <c r="R49">
        <f>IF(OR(I49="■",J49="■",K49="■"),1,"")</f>
        <v/>
      </c>
    </row>
    <row r="50">
      <c r="A50" s="15">
        <f>IF(B50="","",ROW()-8)</f>
        <v/>
      </c>
      <c r="B50" s="4" t="n"/>
      <c r="C50" s="5" t="n"/>
      <c r="D50" s="5" t="n"/>
      <c r="E50" s="4" t="n"/>
      <c r="F50" s="16" t="n"/>
      <c r="G50" s="16" t="n"/>
      <c r="H50" s="16" t="n"/>
      <c r="I50" s="17">
        <f>IF(OR(O50="",Q50=""),"",IF(AND(O50&lt;=$O$4+6,Q50&gt;=$O$4+0),"■",""))</f>
        <v/>
      </c>
      <c r="J50" s="17">
        <f>IF(OR(O50="",Q50=""),"",IF(AND(O50&lt;=$O$4+13,Q50&gt;=$O$4+7),"■",""))</f>
        <v/>
      </c>
      <c r="K50" s="17">
        <f>IF(OR(O50="",Q50=""),"",IF(AND(O50&lt;=$O$4+20,Q50&gt;=$O$4+14),"■",""))</f>
        <v/>
      </c>
      <c r="L50" s="18">
        <f>IF(OR(O50="",Q50=""),"",IF(R50&lt;&gt;1,"خارج از ۳ هفته",IF(AND(F50="آماده",G50="آماده",H50="آماده"),"آماده ✓","مانع: "&amp;TRIM(IF(F50="نه","مصالح ","")&amp;IF(G50="نه","نقشه ","")&amp;IF(H50="نه","نیرو","")))))</f>
        <v/>
      </c>
      <c r="N50">
        <f>IF(ISNUMBER(C50),"",SUBSTITUTE(SUBSTITUTE(SUBSTITUTE(SUBSTITUTE(SUBSTITUTE(SUBSTITUTE(SUBSTITUTE(SUBSTITUTE(SUBSTITUTE(SUBSTITUTE(SUBSTITUTE(SUBSTITUTE(TRIM(C50&amp;""),"۰","0"),"۱","1"),"۲","2"),"۳","3"),"۴","4"),"۵","5"),"۶","6"),"۷","7"),"۸","8"),"۹","9"),"-","/"),".","/"))</f>
        <v/>
      </c>
      <c r="O50">
        <f>IF(C50="","",IF(ISNUMBER(C50),C50,IFERROR(IF(VALUE(LEFT(N50,FIND("/",N50)-1))&gt;1700,DATE(VALUE(LEFT(N50,FIND("/",N50)-1)),VALUE(LEFT(MID(N50,FIND("/",N50)+1,20),FIND("/",MID(N50,FIND("/",N50)+1,20))-1)),VALUE(MID(MID(N50,FIND("/",N50)+1,20),FIND("/",MID(N50,FIND("/",N50)+1,20))+1,20))),INDEX(cal!$B$2:$B$52,MATCH(VALUE(LEFT(N50,FIND("/",N50)-1)),cal!$A$2:$A$52,0))+IF(VALUE(LEFT(MID(N50,FIND("/",N50)+1,20),FIND("/",MID(N50,FIND("/",N50)+1,20))-1))&lt;=6,(VALUE(LEFT(MID(N50,FIND("/",N50)+1,20),FIND("/",MID(N50,FIND("/",N50)+1,20))-1))-1)*31,186+(VALUE(LEFT(MID(N50,FIND("/",N50)+1,20),FIND("/",MID(N50,FIND("/",N50)+1,20))-1))-7)*30)+VALUE(MID(MID(N50,FIND("/",N50)+1,20),FIND("/",MID(N50,FIND("/",N50)+1,20))+1,20))-1),"")))</f>
        <v/>
      </c>
      <c r="P50">
        <f>IF(ISNUMBER(D50),"",SUBSTITUTE(SUBSTITUTE(SUBSTITUTE(SUBSTITUTE(SUBSTITUTE(SUBSTITUTE(SUBSTITUTE(SUBSTITUTE(SUBSTITUTE(SUBSTITUTE(SUBSTITUTE(SUBSTITUTE(TRIM(D50&amp;""),"۰","0"),"۱","1"),"۲","2"),"۳","3"),"۴","4"),"۵","5"),"۶","6"),"۷","7"),"۸","8"),"۹","9"),"-","/"),".","/"))</f>
        <v/>
      </c>
      <c r="Q50">
        <f>IF(D50="","",IF(ISNUMBER(D50),D50,IFERROR(IF(VALUE(LEFT(P50,FIND("/",P50)-1))&gt;1700,DATE(VALUE(LEFT(P50,FIND("/",P50)-1)),VALUE(LEFT(MID(P50,FIND("/",P50)+1,20),FIND("/",MID(P50,FIND("/",P50)+1,20))-1)),VALUE(MID(MID(P50,FIND("/",P50)+1,20),FIND("/",MID(P50,FIND("/",P50)+1,20))+1,20))),INDEX(cal!$B$2:$B$52,MATCH(VALUE(LEFT(P50,FIND("/",P50)-1)),cal!$A$2:$A$52,0))+IF(VALUE(LEFT(MID(P50,FIND("/",P50)+1,20),FIND("/",MID(P50,FIND("/",P50)+1,20))-1))&lt;=6,(VALUE(LEFT(MID(P50,FIND("/",P50)+1,20),FIND("/",MID(P50,FIND("/",P50)+1,20))-1))-1)*31,186+(VALUE(LEFT(MID(P50,FIND("/",P50)+1,20),FIND("/",MID(P50,FIND("/",P50)+1,20))-1))-7)*30)+VALUE(MID(MID(P50,FIND("/",P50)+1,20),FIND("/",MID(P50,FIND("/",P50)+1,20))+1,20))-1),"")))</f>
        <v/>
      </c>
      <c r="R50">
        <f>IF(OR(I50="■",J50="■",K50="■"),1,"")</f>
        <v/>
      </c>
    </row>
    <row r="51">
      <c r="A51" s="15">
        <f>IF(B51="","",ROW()-8)</f>
        <v/>
      </c>
      <c r="B51" s="4" t="n"/>
      <c r="C51" s="5" t="n"/>
      <c r="D51" s="5" t="n"/>
      <c r="E51" s="4" t="n"/>
      <c r="F51" s="16" t="n"/>
      <c r="G51" s="16" t="n"/>
      <c r="H51" s="16" t="n"/>
      <c r="I51" s="17">
        <f>IF(OR(O51="",Q51=""),"",IF(AND(O51&lt;=$O$4+6,Q51&gt;=$O$4+0),"■",""))</f>
        <v/>
      </c>
      <c r="J51" s="17">
        <f>IF(OR(O51="",Q51=""),"",IF(AND(O51&lt;=$O$4+13,Q51&gt;=$O$4+7),"■",""))</f>
        <v/>
      </c>
      <c r="K51" s="17">
        <f>IF(OR(O51="",Q51=""),"",IF(AND(O51&lt;=$O$4+20,Q51&gt;=$O$4+14),"■",""))</f>
        <v/>
      </c>
      <c r="L51" s="18">
        <f>IF(OR(O51="",Q51=""),"",IF(R51&lt;&gt;1,"خارج از ۳ هفته",IF(AND(F51="آماده",G51="آماده",H51="آماده"),"آماده ✓","مانع: "&amp;TRIM(IF(F51="نه","مصالح ","")&amp;IF(G51="نه","نقشه ","")&amp;IF(H51="نه","نیرو","")))))</f>
        <v/>
      </c>
      <c r="N51">
        <f>IF(ISNUMBER(C51),"",SUBSTITUTE(SUBSTITUTE(SUBSTITUTE(SUBSTITUTE(SUBSTITUTE(SUBSTITUTE(SUBSTITUTE(SUBSTITUTE(SUBSTITUTE(SUBSTITUTE(SUBSTITUTE(SUBSTITUTE(TRIM(C51&amp;""),"۰","0"),"۱","1"),"۲","2"),"۳","3"),"۴","4"),"۵","5"),"۶","6"),"۷","7"),"۸","8"),"۹","9"),"-","/"),".","/"))</f>
        <v/>
      </c>
      <c r="O51">
        <f>IF(C51="","",IF(ISNUMBER(C51),C51,IFERROR(IF(VALUE(LEFT(N51,FIND("/",N51)-1))&gt;1700,DATE(VALUE(LEFT(N51,FIND("/",N51)-1)),VALUE(LEFT(MID(N51,FIND("/",N51)+1,20),FIND("/",MID(N51,FIND("/",N51)+1,20))-1)),VALUE(MID(MID(N51,FIND("/",N51)+1,20),FIND("/",MID(N51,FIND("/",N51)+1,20))+1,20))),INDEX(cal!$B$2:$B$52,MATCH(VALUE(LEFT(N51,FIND("/",N51)-1)),cal!$A$2:$A$52,0))+IF(VALUE(LEFT(MID(N51,FIND("/",N51)+1,20),FIND("/",MID(N51,FIND("/",N51)+1,20))-1))&lt;=6,(VALUE(LEFT(MID(N51,FIND("/",N51)+1,20),FIND("/",MID(N51,FIND("/",N51)+1,20))-1))-1)*31,186+(VALUE(LEFT(MID(N51,FIND("/",N51)+1,20),FIND("/",MID(N51,FIND("/",N51)+1,20))-1))-7)*30)+VALUE(MID(MID(N51,FIND("/",N51)+1,20),FIND("/",MID(N51,FIND("/",N51)+1,20))+1,20))-1),"")))</f>
        <v/>
      </c>
      <c r="P51">
        <f>IF(ISNUMBER(D51),"",SUBSTITUTE(SUBSTITUTE(SUBSTITUTE(SUBSTITUTE(SUBSTITUTE(SUBSTITUTE(SUBSTITUTE(SUBSTITUTE(SUBSTITUTE(SUBSTITUTE(SUBSTITUTE(SUBSTITUTE(TRIM(D51&amp;""),"۰","0"),"۱","1"),"۲","2"),"۳","3"),"۴","4"),"۵","5"),"۶","6"),"۷","7"),"۸","8"),"۹","9"),"-","/"),".","/"))</f>
        <v/>
      </c>
      <c r="Q51">
        <f>IF(D51="","",IF(ISNUMBER(D51),D51,IFERROR(IF(VALUE(LEFT(P51,FIND("/",P51)-1))&gt;1700,DATE(VALUE(LEFT(P51,FIND("/",P51)-1)),VALUE(LEFT(MID(P51,FIND("/",P51)+1,20),FIND("/",MID(P51,FIND("/",P51)+1,20))-1)),VALUE(MID(MID(P51,FIND("/",P51)+1,20),FIND("/",MID(P51,FIND("/",P51)+1,20))+1,20))),INDEX(cal!$B$2:$B$52,MATCH(VALUE(LEFT(P51,FIND("/",P51)-1)),cal!$A$2:$A$52,0))+IF(VALUE(LEFT(MID(P51,FIND("/",P51)+1,20),FIND("/",MID(P51,FIND("/",P51)+1,20))-1))&lt;=6,(VALUE(LEFT(MID(P51,FIND("/",P51)+1,20),FIND("/",MID(P51,FIND("/",P51)+1,20))-1))-1)*31,186+(VALUE(LEFT(MID(P51,FIND("/",P51)+1,20),FIND("/",MID(P51,FIND("/",P51)+1,20))-1))-7)*30)+VALUE(MID(MID(P51,FIND("/",P51)+1,20),FIND("/",MID(P51,FIND("/",P51)+1,20))+1,20))-1),"")))</f>
        <v/>
      </c>
      <c r="R51">
        <f>IF(OR(I51="■",J51="■",K51="■"),1,"")</f>
        <v/>
      </c>
    </row>
    <row r="52">
      <c r="A52" s="15">
        <f>IF(B52="","",ROW()-8)</f>
        <v/>
      </c>
      <c r="B52" s="4" t="n"/>
      <c r="C52" s="5" t="n"/>
      <c r="D52" s="5" t="n"/>
      <c r="E52" s="4" t="n"/>
      <c r="F52" s="16" t="n"/>
      <c r="G52" s="16" t="n"/>
      <c r="H52" s="16" t="n"/>
      <c r="I52" s="17">
        <f>IF(OR(O52="",Q52=""),"",IF(AND(O52&lt;=$O$4+6,Q52&gt;=$O$4+0),"■",""))</f>
        <v/>
      </c>
      <c r="J52" s="17">
        <f>IF(OR(O52="",Q52=""),"",IF(AND(O52&lt;=$O$4+13,Q52&gt;=$O$4+7),"■",""))</f>
        <v/>
      </c>
      <c r="K52" s="17">
        <f>IF(OR(O52="",Q52=""),"",IF(AND(O52&lt;=$O$4+20,Q52&gt;=$O$4+14),"■",""))</f>
        <v/>
      </c>
      <c r="L52" s="18">
        <f>IF(OR(O52="",Q52=""),"",IF(R52&lt;&gt;1,"خارج از ۳ هفته",IF(AND(F52="آماده",G52="آماده",H52="آماده"),"آماده ✓","مانع: "&amp;TRIM(IF(F52="نه","مصالح ","")&amp;IF(G52="نه","نقشه ","")&amp;IF(H52="نه","نیرو","")))))</f>
        <v/>
      </c>
      <c r="N52">
        <f>IF(ISNUMBER(C52),"",SUBSTITUTE(SUBSTITUTE(SUBSTITUTE(SUBSTITUTE(SUBSTITUTE(SUBSTITUTE(SUBSTITUTE(SUBSTITUTE(SUBSTITUTE(SUBSTITUTE(SUBSTITUTE(SUBSTITUTE(TRIM(C52&amp;""),"۰","0"),"۱","1"),"۲","2"),"۳","3"),"۴","4"),"۵","5"),"۶","6"),"۷","7"),"۸","8"),"۹","9"),"-","/"),".","/"))</f>
        <v/>
      </c>
      <c r="O52">
        <f>IF(C52="","",IF(ISNUMBER(C52),C52,IFERROR(IF(VALUE(LEFT(N52,FIND("/",N52)-1))&gt;1700,DATE(VALUE(LEFT(N52,FIND("/",N52)-1)),VALUE(LEFT(MID(N52,FIND("/",N52)+1,20),FIND("/",MID(N52,FIND("/",N52)+1,20))-1)),VALUE(MID(MID(N52,FIND("/",N52)+1,20),FIND("/",MID(N52,FIND("/",N52)+1,20))+1,20))),INDEX(cal!$B$2:$B$52,MATCH(VALUE(LEFT(N52,FIND("/",N52)-1)),cal!$A$2:$A$52,0))+IF(VALUE(LEFT(MID(N52,FIND("/",N52)+1,20),FIND("/",MID(N52,FIND("/",N52)+1,20))-1))&lt;=6,(VALUE(LEFT(MID(N52,FIND("/",N52)+1,20),FIND("/",MID(N52,FIND("/",N52)+1,20))-1))-1)*31,186+(VALUE(LEFT(MID(N52,FIND("/",N52)+1,20),FIND("/",MID(N52,FIND("/",N52)+1,20))-1))-7)*30)+VALUE(MID(MID(N52,FIND("/",N52)+1,20),FIND("/",MID(N52,FIND("/",N52)+1,20))+1,20))-1),"")))</f>
        <v/>
      </c>
      <c r="P52">
        <f>IF(ISNUMBER(D52),"",SUBSTITUTE(SUBSTITUTE(SUBSTITUTE(SUBSTITUTE(SUBSTITUTE(SUBSTITUTE(SUBSTITUTE(SUBSTITUTE(SUBSTITUTE(SUBSTITUTE(SUBSTITUTE(SUBSTITUTE(TRIM(D52&amp;""),"۰","0"),"۱","1"),"۲","2"),"۳","3"),"۴","4"),"۵","5"),"۶","6"),"۷","7"),"۸","8"),"۹","9"),"-","/"),".","/"))</f>
        <v/>
      </c>
      <c r="Q52">
        <f>IF(D52="","",IF(ISNUMBER(D52),D52,IFERROR(IF(VALUE(LEFT(P52,FIND("/",P52)-1))&gt;1700,DATE(VALUE(LEFT(P52,FIND("/",P52)-1)),VALUE(LEFT(MID(P52,FIND("/",P52)+1,20),FIND("/",MID(P52,FIND("/",P52)+1,20))-1)),VALUE(MID(MID(P52,FIND("/",P52)+1,20),FIND("/",MID(P52,FIND("/",P52)+1,20))+1,20))),INDEX(cal!$B$2:$B$52,MATCH(VALUE(LEFT(P52,FIND("/",P52)-1)),cal!$A$2:$A$52,0))+IF(VALUE(LEFT(MID(P52,FIND("/",P52)+1,20),FIND("/",MID(P52,FIND("/",P52)+1,20))-1))&lt;=6,(VALUE(LEFT(MID(P52,FIND("/",P52)+1,20),FIND("/",MID(P52,FIND("/",P52)+1,20))-1))-1)*31,186+(VALUE(LEFT(MID(P52,FIND("/",P52)+1,20),FIND("/",MID(P52,FIND("/",P52)+1,20))-1))-7)*30)+VALUE(MID(MID(P52,FIND("/",P52)+1,20),FIND("/",MID(P52,FIND("/",P52)+1,20))+1,20))-1),"")))</f>
        <v/>
      </c>
      <c r="R52">
        <f>IF(OR(I52="■",J52="■",K52="■"),1,"")</f>
        <v/>
      </c>
    </row>
    <row r="53">
      <c r="A53" s="15">
        <f>IF(B53="","",ROW()-8)</f>
        <v/>
      </c>
      <c r="B53" s="4" t="n"/>
      <c r="C53" s="5" t="n"/>
      <c r="D53" s="5" t="n"/>
      <c r="E53" s="4" t="n"/>
      <c r="F53" s="16" t="n"/>
      <c r="G53" s="16" t="n"/>
      <c r="H53" s="16" t="n"/>
      <c r="I53" s="17">
        <f>IF(OR(O53="",Q53=""),"",IF(AND(O53&lt;=$O$4+6,Q53&gt;=$O$4+0),"■",""))</f>
        <v/>
      </c>
      <c r="J53" s="17">
        <f>IF(OR(O53="",Q53=""),"",IF(AND(O53&lt;=$O$4+13,Q53&gt;=$O$4+7),"■",""))</f>
        <v/>
      </c>
      <c r="K53" s="17">
        <f>IF(OR(O53="",Q53=""),"",IF(AND(O53&lt;=$O$4+20,Q53&gt;=$O$4+14),"■",""))</f>
        <v/>
      </c>
      <c r="L53" s="18">
        <f>IF(OR(O53="",Q53=""),"",IF(R53&lt;&gt;1,"خارج از ۳ هفته",IF(AND(F53="آماده",G53="آماده",H53="آماده"),"آماده ✓","مانع: "&amp;TRIM(IF(F53="نه","مصالح ","")&amp;IF(G53="نه","نقشه ","")&amp;IF(H53="نه","نیرو","")))))</f>
        <v/>
      </c>
      <c r="N53">
        <f>IF(ISNUMBER(C53),"",SUBSTITUTE(SUBSTITUTE(SUBSTITUTE(SUBSTITUTE(SUBSTITUTE(SUBSTITUTE(SUBSTITUTE(SUBSTITUTE(SUBSTITUTE(SUBSTITUTE(SUBSTITUTE(SUBSTITUTE(TRIM(C53&amp;""),"۰","0"),"۱","1"),"۲","2"),"۳","3"),"۴","4"),"۵","5"),"۶","6"),"۷","7"),"۸","8"),"۹","9"),"-","/"),".","/"))</f>
        <v/>
      </c>
      <c r="O53">
        <f>IF(C53="","",IF(ISNUMBER(C53),C53,IFERROR(IF(VALUE(LEFT(N53,FIND("/",N53)-1))&gt;1700,DATE(VALUE(LEFT(N53,FIND("/",N53)-1)),VALUE(LEFT(MID(N53,FIND("/",N53)+1,20),FIND("/",MID(N53,FIND("/",N53)+1,20))-1)),VALUE(MID(MID(N53,FIND("/",N53)+1,20),FIND("/",MID(N53,FIND("/",N53)+1,20))+1,20))),INDEX(cal!$B$2:$B$52,MATCH(VALUE(LEFT(N53,FIND("/",N53)-1)),cal!$A$2:$A$52,0))+IF(VALUE(LEFT(MID(N53,FIND("/",N53)+1,20),FIND("/",MID(N53,FIND("/",N53)+1,20))-1))&lt;=6,(VALUE(LEFT(MID(N53,FIND("/",N53)+1,20),FIND("/",MID(N53,FIND("/",N53)+1,20))-1))-1)*31,186+(VALUE(LEFT(MID(N53,FIND("/",N53)+1,20),FIND("/",MID(N53,FIND("/",N53)+1,20))-1))-7)*30)+VALUE(MID(MID(N53,FIND("/",N53)+1,20),FIND("/",MID(N53,FIND("/",N53)+1,20))+1,20))-1),"")))</f>
        <v/>
      </c>
      <c r="P53">
        <f>IF(ISNUMBER(D53),"",SUBSTITUTE(SUBSTITUTE(SUBSTITUTE(SUBSTITUTE(SUBSTITUTE(SUBSTITUTE(SUBSTITUTE(SUBSTITUTE(SUBSTITUTE(SUBSTITUTE(SUBSTITUTE(SUBSTITUTE(TRIM(D53&amp;""),"۰","0"),"۱","1"),"۲","2"),"۳","3"),"۴","4"),"۵","5"),"۶","6"),"۷","7"),"۸","8"),"۹","9"),"-","/"),".","/"))</f>
        <v/>
      </c>
      <c r="Q53">
        <f>IF(D53="","",IF(ISNUMBER(D53),D53,IFERROR(IF(VALUE(LEFT(P53,FIND("/",P53)-1))&gt;1700,DATE(VALUE(LEFT(P53,FIND("/",P53)-1)),VALUE(LEFT(MID(P53,FIND("/",P53)+1,20),FIND("/",MID(P53,FIND("/",P53)+1,20))-1)),VALUE(MID(MID(P53,FIND("/",P53)+1,20),FIND("/",MID(P53,FIND("/",P53)+1,20))+1,20))),INDEX(cal!$B$2:$B$52,MATCH(VALUE(LEFT(P53,FIND("/",P53)-1)),cal!$A$2:$A$52,0))+IF(VALUE(LEFT(MID(P53,FIND("/",P53)+1,20),FIND("/",MID(P53,FIND("/",P53)+1,20))-1))&lt;=6,(VALUE(LEFT(MID(P53,FIND("/",P53)+1,20),FIND("/",MID(P53,FIND("/",P53)+1,20))-1))-1)*31,186+(VALUE(LEFT(MID(P53,FIND("/",P53)+1,20),FIND("/",MID(P53,FIND("/",P53)+1,20))-1))-7)*30)+VALUE(MID(MID(P53,FIND("/",P53)+1,20),FIND("/",MID(P53,FIND("/",P53)+1,20))+1,20))-1),"")))</f>
        <v/>
      </c>
      <c r="R53">
        <f>IF(OR(I53="■",J53="■",K53="■"),1,"")</f>
        <v/>
      </c>
    </row>
    <row r="54">
      <c r="A54" s="15">
        <f>IF(B54="","",ROW()-8)</f>
        <v/>
      </c>
      <c r="B54" s="4" t="n"/>
      <c r="C54" s="5" t="n"/>
      <c r="D54" s="5" t="n"/>
      <c r="E54" s="4" t="n"/>
      <c r="F54" s="16" t="n"/>
      <c r="G54" s="16" t="n"/>
      <c r="H54" s="16" t="n"/>
      <c r="I54" s="17">
        <f>IF(OR(O54="",Q54=""),"",IF(AND(O54&lt;=$O$4+6,Q54&gt;=$O$4+0),"■",""))</f>
        <v/>
      </c>
      <c r="J54" s="17">
        <f>IF(OR(O54="",Q54=""),"",IF(AND(O54&lt;=$O$4+13,Q54&gt;=$O$4+7),"■",""))</f>
        <v/>
      </c>
      <c r="K54" s="17">
        <f>IF(OR(O54="",Q54=""),"",IF(AND(O54&lt;=$O$4+20,Q54&gt;=$O$4+14),"■",""))</f>
        <v/>
      </c>
      <c r="L54" s="18">
        <f>IF(OR(O54="",Q54=""),"",IF(R54&lt;&gt;1,"خارج از ۳ هفته",IF(AND(F54="آماده",G54="آماده",H54="آماده"),"آماده ✓","مانع: "&amp;TRIM(IF(F54="نه","مصالح ","")&amp;IF(G54="نه","نقشه ","")&amp;IF(H54="نه","نیرو","")))))</f>
        <v/>
      </c>
      <c r="N54">
        <f>IF(ISNUMBER(C54),"",SUBSTITUTE(SUBSTITUTE(SUBSTITUTE(SUBSTITUTE(SUBSTITUTE(SUBSTITUTE(SUBSTITUTE(SUBSTITUTE(SUBSTITUTE(SUBSTITUTE(SUBSTITUTE(SUBSTITUTE(TRIM(C54&amp;""),"۰","0"),"۱","1"),"۲","2"),"۳","3"),"۴","4"),"۵","5"),"۶","6"),"۷","7"),"۸","8"),"۹","9"),"-","/"),".","/"))</f>
        <v/>
      </c>
      <c r="O54">
        <f>IF(C54="","",IF(ISNUMBER(C54),C54,IFERROR(IF(VALUE(LEFT(N54,FIND("/",N54)-1))&gt;1700,DATE(VALUE(LEFT(N54,FIND("/",N54)-1)),VALUE(LEFT(MID(N54,FIND("/",N54)+1,20),FIND("/",MID(N54,FIND("/",N54)+1,20))-1)),VALUE(MID(MID(N54,FIND("/",N54)+1,20),FIND("/",MID(N54,FIND("/",N54)+1,20))+1,20))),INDEX(cal!$B$2:$B$52,MATCH(VALUE(LEFT(N54,FIND("/",N54)-1)),cal!$A$2:$A$52,0))+IF(VALUE(LEFT(MID(N54,FIND("/",N54)+1,20),FIND("/",MID(N54,FIND("/",N54)+1,20))-1))&lt;=6,(VALUE(LEFT(MID(N54,FIND("/",N54)+1,20),FIND("/",MID(N54,FIND("/",N54)+1,20))-1))-1)*31,186+(VALUE(LEFT(MID(N54,FIND("/",N54)+1,20),FIND("/",MID(N54,FIND("/",N54)+1,20))-1))-7)*30)+VALUE(MID(MID(N54,FIND("/",N54)+1,20),FIND("/",MID(N54,FIND("/",N54)+1,20))+1,20))-1),"")))</f>
        <v/>
      </c>
      <c r="P54">
        <f>IF(ISNUMBER(D54),"",SUBSTITUTE(SUBSTITUTE(SUBSTITUTE(SUBSTITUTE(SUBSTITUTE(SUBSTITUTE(SUBSTITUTE(SUBSTITUTE(SUBSTITUTE(SUBSTITUTE(SUBSTITUTE(SUBSTITUTE(TRIM(D54&amp;""),"۰","0"),"۱","1"),"۲","2"),"۳","3"),"۴","4"),"۵","5"),"۶","6"),"۷","7"),"۸","8"),"۹","9"),"-","/"),".","/"))</f>
        <v/>
      </c>
      <c r="Q54">
        <f>IF(D54="","",IF(ISNUMBER(D54),D54,IFERROR(IF(VALUE(LEFT(P54,FIND("/",P54)-1))&gt;1700,DATE(VALUE(LEFT(P54,FIND("/",P54)-1)),VALUE(LEFT(MID(P54,FIND("/",P54)+1,20),FIND("/",MID(P54,FIND("/",P54)+1,20))-1)),VALUE(MID(MID(P54,FIND("/",P54)+1,20),FIND("/",MID(P54,FIND("/",P54)+1,20))+1,20))),INDEX(cal!$B$2:$B$52,MATCH(VALUE(LEFT(P54,FIND("/",P54)-1)),cal!$A$2:$A$52,0))+IF(VALUE(LEFT(MID(P54,FIND("/",P54)+1,20),FIND("/",MID(P54,FIND("/",P54)+1,20))-1))&lt;=6,(VALUE(LEFT(MID(P54,FIND("/",P54)+1,20),FIND("/",MID(P54,FIND("/",P54)+1,20))-1))-1)*31,186+(VALUE(LEFT(MID(P54,FIND("/",P54)+1,20),FIND("/",MID(P54,FIND("/",P54)+1,20))-1))-7)*30)+VALUE(MID(MID(P54,FIND("/",P54)+1,20),FIND("/",MID(P54,FIND("/",P54)+1,20))+1,20))-1),"")))</f>
        <v/>
      </c>
      <c r="R54">
        <f>IF(OR(I54="■",J54="■",K54="■"),1,"")</f>
        <v/>
      </c>
    </row>
    <row r="55">
      <c r="A55" s="15">
        <f>IF(B55="","",ROW()-8)</f>
        <v/>
      </c>
      <c r="B55" s="4" t="n"/>
      <c r="C55" s="5" t="n"/>
      <c r="D55" s="5" t="n"/>
      <c r="E55" s="4" t="n"/>
      <c r="F55" s="16" t="n"/>
      <c r="G55" s="16" t="n"/>
      <c r="H55" s="16" t="n"/>
      <c r="I55" s="17">
        <f>IF(OR(O55="",Q55=""),"",IF(AND(O55&lt;=$O$4+6,Q55&gt;=$O$4+0),"■",""))</f>
        <v/>
      </c>
      <c r="J55" s="17">
        <f>IF(OR(O55="",Q55=""),"",IF(AND(O55&lt;=$O$4+13,Q55&gt;=$O$4+7),"■",""))</f>
        <v/>
      </c>
      <c r="K55" s="17">
        <f>IF(OR(O55="",Q55=""),"",IF(AND(O55&lt;=$O$4+20,Q55&gt;=$O$4+14),"■",""))</f>
        <v/>
      </c>
      <c r="L55" s="18">
        <f>IF(OR(O55="",Q55=""),"",IF(R55&lt;&gt;1,"خارج از ۳ هفته",IF(AND(F55="آماده",G55="آماده",H55="آماده"),"آماده ✓","مانع: "&amp;TRIM(IF(F55="نه","مصالح ","")&amp;IF(G55="نه","نقشه ","")&amp;IF(H55="نه","نیرو","")))))</f>
        <v/>
      </c>
      <c r="N55">
        <f>IF(ISNUMBER(C55),"",SUBSTITUTE(SUBSTITUTE(SUBSTITUTE(SUBSTITUTE(SUBSTITUTE(SUBSTITUTE(SUBSTITUTE(SUBSTITUTE(SUBSTITUTE(SUBSTITUTE(SUBSTITUTE(SUBSTITUTE(TRIM(C55&amp;""),"۰","0"),"۱","1"),"۲","2"),"۳","3"),"۴","4"),"۵","5"),"۶","6"),"۷","7"),"۸","8"),"۹","9"),"-","/"),".","/"))</f>
        <v/>
      </c>
      <c r="O55">
        <f>IF(C55="","",IF(ISNUMBER(C55),C55,IFERROR(IF(VALUE(LEFT(N55,FIND("/",N55)-1))&gt;1700,DATE(VALUE(LEFT(N55,FIND("/",N55)-1)),VALUE(LEFT(MID(N55,FIND("/",N55)+1,20),FIND("/",MID(N55,FIND("/",N55)+1,20))-1)),VALUE(MID(MID(N55,FIND("/",N55)+1,20),FIND("/",MID(N55,FIND("/",N55)+1,20))+1,20))),INDEX(cal!$B$2:$B$52,MATCH(VALUE(LEFT(N55,FIND("/",N55)-1)),cal!$A$2:$A$52,0))+IF(VALUE(LEFT(MID(N55,FIND("/",N55)+1,20),FIND("/",MID(N55,FIND("/",N55)+1,20))-1))&lt;=6,(VALUE(LEFT(MID(N55,FIND("/",N55)+1,20),FIND("/",MID(N55,FIND("/",N55)+1,20))-1))-1)*31,186+(VALUE(LEFT(MID(N55,FIND("/",N55)+1,20),FIND("/",MID(N55,FIND("/",N55)+1,20))-1))-7)*30)+VALUE(MID(MID(N55,FIND("/",N55)+1,20),FIND("/",MID(N55,FIND("/",N55)+1,20))+1,20))-1),"")))</f>
        <v/>
      </c>
      <c r="P55">
        <f>IF(ISNUMBER(D55),"",SUBSTITUTE(SUBSTITUTE(SUBSTITUTE(SUBSTITUTE(SUBSTITUTE(SUBSTITUTE(SUBSTITUTE(SUBSTITUTE(SUBSTITUTE(SUBSTITUTE(SUBSTITUTE(SUBSTITUTE(TRIM(D55&amp;""),"۰","0"),"۱","1"),"۲","2"),"۳","3"),"۴","4"),"۵","5"),"۶","6"),"۷","7"),"۸","8"),"۹","9"),"-","/"),".","/"))</f>
        <v/>
      </c>
      <c r="Q55">
        <f>IF(D55="","",IF(ISNUMBER(D55),D55,IFERROR(IF(VALUE(LEFT(P55,FIND("/",P55)-1))&gt;1700,DATE(VALUE(LEFT(P55,FIND("/",P55)-1)),VALUE(LEFT(MID(P55,FIND("/",P55)+1,20),FIND("/",MID(P55,FIND("/",P55)+1,20))-1)),VALUE(MID(MID(P55,FIND("/",P55)+1,20),FIND("/",MID(P55,FIND("/",P55)+1,20))+1,20))),INDEX(cal!$B$2:$B$52,MATCH(VALUE(LEFT(P55,FIND("/",P55)-1)),cal!$A$2:$A$52,0))+IF(VALUE(LEFT(MID(P55,FIND("/",P55)+1,20),FIND("/",MID(P55,FIND("/",P55)+1,20))-1))&lt;=6,(VALUE(LEFT(MID(P55,FIND("/",P55)+1,20),FIND("/",MID(P55,FIND("/",P55)+1,20))-1))-1)*31,186+(VALUE(LEFT(MID(P55,FIND("/",P55)+1,20),FIND("/",MID(P55,FIND("/",P55)+1,20))-1))-7)*30)+VALUE(MID(MID(P55,FIND("/",P55)+1,20),FIND("/",MID(P55,FIND("/",P55)+1,20))+1,20))-1),"")))</f>
        <v/>
      </c>
      <c r="R55">
        <f>IF(OR(I55="■",J55="■",K55="■"),1,"")</f>
        <v/>
      </c>
    </row>
    <row r="56">
      <c r="A56" s="15">
        <f>IF(B56="","",ROW()-8)</f>
        <v/>
      </c>
      <c r="B56" s="4" t="n"/>
      <c r="C56" s="5" t="n"/>
      <c r="D56" s="5" t="n"/>
      <c r="E56" s="4" t="n"/>
      <c r="F56" s="16" t="n"/>
      <c r="G56" s="16" t="n"/>
      <c r="H56" s="16" t="n"/>
      <c r="I56" s="17">
        <f>IF(OR(O56="",Q56=""),"",IF(AND(O56&lt;=$O$4+6,Q56&gt;=$O$4+0),"■",""))</f>
        <v/>
      </c>
      <c r="J56" s="17">
        <f>IF(OR(O56="",Q56=""),"",IF(AND(O56&lt;=$O$4+13,Q56&gt;=$O$4+7),"■",""))</f>
        <v/>
      </c>
      <c r="K56" s="17">
        <f>IF(OR(O56="",Q56=""),"",IF(AND(O56&lt;=$O$4+20,Q56&gt;=$O$4+14),"■",""))</f>
        <v/>
      </c>
      <c r="L56" s="18">
        <f>IF(OR(O56="",Q56=""),"",IF(R56&lt;&gt;1,"خارج از ۳ هفته",IF(AND(F56="آماده",G56="آماده",H56="آماده"),"آماده ✓","مانع: "&amp;TRIM(IF(F56="نه","مصالح ","")&amp;IF(G56="نه","نقشه ","")&amp;IF(H56="نه","نیرو","")))))</f>
        <v/>
      </c>
      <c r="N56">
        <f>IF(ISNUMBER(C56),"",SUBSTITUTE(SUBSTITUTE(SUBSTITUTE(SUBSTITUTE(SUBSTITUTE(SUBSTITUTE(SUBSTITUTE(SUBSTITUTE(SUBSTITUTE(SUBSTITUTE(SUBSTITUTE(SUBSTITUTE(TRIM(C56&amp;""),"۰","0"),"۱","1"),"۲","2"),"۳","3"),"۴","4"),"۵","5"),"۶","6"),"۷","7"),"۸","8"),"۹","9"),"-","/"),".","/"))</f>
        <v/>
      </c>
      <c r="O56">
        <f>IF(C56="","",IF(ISNUMBER(C56),C56,IFERROR(IF(VALUE(LEFT(N56,FIND("/",N56)-1))&gt;1700,DATE(VALUE(LEFT(N56,FIND("/",N56)-1)),VALUE(LEFT(MID(N56,FIND("/",N56)+1,20),FIND("/",MID(N56,FIND("/",N56)+1,20))-1)),VALUE(MID(MID(N56,FIND("/",N56)+1,20),FIND("/",MID(N56,FIND("/",N56)+1,20))+1,20))),INDEX(cal!$B$2:$B$52,MATCH(VALUE(LEFT(N56,FIND("/",N56)-1)),cal!$A$2:$A$52,0))+IF(VALUE(LEFT(MID(N56,FIND("/",N56)+1,20),FIND("/",MID(N56,FIND("/",N56)+1,20))-1))&lt;=6,(VALUE(LEFT(MID(N56,FIND("/",N56)+1,20),FIND("/",MID(N56,FIND("/",N56)+1,20))-1))-1)*31,186+(VALUE(LEFT(MID(N56,FIND("/",N56)+1,20),FIND("/",MID(N56,FIND("/",N56)+1,20))-1))-7)*30)+VALUE(MID(MID(N56,FIND("/",N56)+1,20),FIND("/",MID(N56,FIND("/",N56)+1,20))+1,20))-1),"")))</f>
        <v/>
      </c>
      <c r="P56">
        <f>IF(ISNUMBER(D56),"",SUBSTITUTE(SUBSTITUTE(SUBSTITUTE(SUBSTITUTE(SUBSTITUTE(SUBSTITUTE(SUBSTITUTE(SUBSTITUTE(SUBSTITUTE(SUBSTITUTE(SUBSTITUTE(SUBSTITUTE(TRIM(D56&amp;""),"۰","0"),"۱","1"),"۲","2"),"۳","3"),"۴","4"),"۵","5"),"۶","6"),"۷","7"),"۸","8"),"۹","9"),"-","/"),".","/"))</f>
        <v/>
      </c>
      <c r="Q56">
        <f>IF(D56="","",IF(ISNUMBER(D56),D56,IFERROR(IF(VALUE(LEFT(P56,FIND("/",P56)-1))&gt;1700,DATE(VALUE(LEFT(P56,FIND("/",P56)-1)),VALUE(LEFT(MID(P56,FIND("/",P56)+1,20),FIND("/",MID(P56,FIND("/",P56)+1,20))-1)),VALUE(MID(MID(P56,FIND("/",P56)+1,20),FIND("/",MID(P56,FIND("/",P56)+1,20))+1,20))),INDEX(cal!$B$2:$B$52,MATCH(VALUE(LEFT(P56,FIND("/",P56)-1)),cal!$A$2:$A$52,0))+IF(VALUE(LEFT(MID(P56,FIND("/",P56)+1,20),FIND("/",MID(P56,FIND("/",P56)+1,20))-1))&lt;=6,(VALUE(LEFT(MID(P56,FIND("/",P56)+1,20),FIND("/",MID(P56,FIND("/",P56)+1,20))-1))-1)*31,186+(VALUE(LEFT(MID(P56,FIND("/",P56)+1,20),FIND("/",MID(P56,FIND("/",P56)+1,20))-1))-7)*30)+VALUE(MID(MID(P56,FIND("/",P56)+1,20),FIND("/",MID(P56,FIND("/",P56)+1,20))+1,20))-1),"")))</f>
        <v/>
      </c>
      <c r="R56">
        <f>IF(OR(I56="■",J56="■",K56="■"),1,"")</f>
        <v/>
      </c>
    </row>
    <row r="57">
      <c r="A57" s="15">
        <f>IF(B57="","",ROW()-8)</f>
        <v/>
      </c>
      <c r="B57" s="4" t="n"/>
      <c r="C57" s="5" t="n"/>
      <c r="D57" s="5" t="n"/>
      <c r="E57" s="4" t="n"/>
      <c r="F57" s="16" t="n"/>
      <c r="G57" s="16" t="n"/>
      <c r="H57" s="16" t="n"/>
      <c r="I57" s="17">
        <f>IF(OR(O57="",Q57=""),"",IF(AND(O57&lt;=$O$4+6,Q57&gt;=$O$4+0),"■",""))</f>
        <v/>
      </c>
      <c r="J57" s="17">
        <f>IF(OR(O57="",Q57=""),"",IF(AND(O57&lt;=$O$4+13,Q57&gt;=$O$4+7),"■",""))</f>
        <v/>
      </c>
      <c r="K57" s="17">
        <f>IF(OR(O57="",Q57=""),"",IF(AND(O57&lt;=$O$4+20,Q57&gt;=$O$4+14),"■",""))</f>
        <v/>
      </c>
      <c r="L57" s="18">
        <f>IF(OR(O57="",Q57=""),"",IF(R57&lt;&gt;1,"خارج از ۳ هفته",IF(AND(F57="آماده",G57="آماده",H57="آماده"),"آماده ✓","مانع: "&amp;TRIM(IF(F57="نه","مصالح ","")&amp;IF(G57="نه","نقشه ","")&amp;IF(H57="نه","نیرو","")))))</f>
        <v/>
      </c>
      <c r="N57">
        <f>IF(ISNUMBER(C57),"",SUBSTITUTE(SUBSTITUTE(SUBSTITUTE(SUBSTITUTE(SUBSTITUTE(SUBSTITUTE(SUBSTITUTE(SUBSTITUTE(SUBSTITUTE(SUBSTITUTE(SUBSTITUTE(SUBSTITUTE(TRIM(C57&amp;""),"۰","0"),"۱","1"),"۲","2"),"۳","3"),"۴","4"),"۵","5"),"۶","6"),"۷","7"),"۸","8"),"۹","9"),"-","/"),".","/"))</f>
        <v/>
      </c>
      <c r="O57">
        <f>IF(C57="","",IF(ISNUMBER(C57),C57,IFERROR(IF(VALUE(LEFT(N57,FIND("/",N57)-1))&gt;1700,DATE(VALUE(LEFT(N57,FIND("/",N57)-1)),VALUE(LEFT(MID(N57,FIND("/",N57)+1,20),FIND("/",MID(N57,FIND("/",N57)+1,20))-1)),VALUE(MID(MID(N57,FIND("/",N57)+1,20),FIND("/",MID(N57,FIND("/",N57)+1,20))+1,20))),INDEX(cal!$B$2:$B$52,MATCH(VALUE(LEFT(N57,FIND("/",N57)-1)),cal!$A$2:$A$52,0))+IF(VALUE(LEFT(MID(N57,FIND("/",N57)+1,20),FIND("/",MID(N57,FIND("/",N57)+1,20))-1))&lt;=6,(VALUE(LEFT(MID(N57,FIND("/",N57)+1,20),FIND("/",MID(N57,FIND("/",N57)+1,20))-1))-1)*31,186+(VALUE(LEFT(MID(N57,FIND("/",N57)+1,20),FIND("/",MID(N57,FIND("/",N57)+1,20))-1))-7)*30)+VALUE(MID(MID(N57,FIND("/",N57)+1,20),FIND("/",MID(N57,FIND("/",N57)+1,20))+1,20))-1),"")))</f>
        <v/>
      </c>
      <c r="P57">
        <f>IF(ISNUMBER(D57),"",SUBSTITUTE(SUBSTITUTE(SUBSTITUTE(SUBSTITUTE(SUBSTITUTE(SUBSTITUTE(SUBSTITUTE(SUBSTITUTE(SUBSTITUTE(SUBSTITUTE(SUBSTITUTE(SUBSTITUTE(TRIM(D57&amp;""),"۰","0"),"۱","1"),"۲","2"),"۳","3"),"۴","4"),"۵","5"),"۶","6"),"۷","7"),"۸","8"),"۹","9"),"-","/"),".","/"))</f>
        <v/>
      </c>
      <c r="Q57">
        <f>IF(D57="","",IF(ISNUMBER(D57),D57,IFERROR(IF(VALUE(LEFT(P57,FIND("/",P57)-1))&gt;1700,DATE(VALUE(LEFT(P57,FIND("/",P57)-1)),VALUE(LEFT(MID(P57,FIND("/",P57)+1,20),FIND("/",MID(P57,FIND("/",P57)+1,20))-1)),VALUE(MID(MID(P57,FIND("/",P57)+1,20),FIND("/",MID(P57,FIND("/",P57)+1,20))+1,20))),INDEX(cal!$B$2:$B$52,MATCH(VALUE(LEFT(P57,FIND("/",P57)-1)),cal!$A$2:$A$52,0))+IF(VALUE(LEFT(MID(P57,FIND("/",P57)+1,20),FIND("/",MID(P57,FIND("/",P57)+1,20))-1))&lt;=6,(VALUE(LEFT(MID(P57,FIND("/",P57)+1,20),FIND("/",MID(P57,FIND("/",P57)+1,20))-1))-1)*31,186+(VALUE(LEFT(MID(P57,FIND("/",P57)+1,20),FIND("/",MID(P57,FIND("/",P57)+1,20))-1))-7)*30)+VALUE(MID(MID(P57,FIND("/",P57)+1,20),FIND("/",MID(P57,FIND("/",P57)+1,20))+1,20))-1),"")))</f>
        <v/>
      </c>
      <c r="R57">
        <f>IF(OR(I57="■",J57="■",K57="■"),1,"")</f>
        <v/>
      </c>
    </row>
    <row r="58">
      <c r="A58" s="15">
        <f>IF(B58="","",ROW()-8)</f>
        <v/>
      </c>
      <c r="B58" s="4" t="n"/>
      <c r="C58" s="5" t="n"/>
      <c r="D58" s="5" t="n"/>
      <c r="E58" s="4" t="n"/>
      <c r="F58" s="16" t="n"/>
      <c r="G58" s="16" t="n"/>
      <c r="H58" s="16" t="n"/>
      <c r="I58" s="17">
        <f>IF(OR(O58="",Q58=""),"",IF(AND(O58&lt;=$O$4+6,Q58&gt;=$O$4+0),"■",""))</f>
        <v/>
      </c>
      <c r="J58" s="17">
        <f>IF(OR(O58="",Q58=""),"",IF(AND(O58&lt;=$O$4+13,Q58&gt;=$O$4+7),"■",""))</f>
        <v/>
      </c>
      <c r="K58" s="17">
        <f>IF(OR(O58="",Q58=""),"",IF(AND(O58&lt;=$O$4+20,Q58&gt;=$O$4+14),"■",""))</f>
        <v/>
      </c>
      <c r="L58" s="18">
        <f>IF(OR(O58="",Q58=""),"",IF(R58&lt;&gt;1,"خارج از ۳ هفته",IF(AND(F58="آماده",G58="آماده",H58="آماده"),"آماده ✓","مانع: "&amp;TRIM(IF(F58="نه","مصالح ","")&amp;IF(G58="نه","نقشه ","")&amp;IF(H58="نه","نیرو","")))))</f>
        <v/>
      </c>
      <c r="N58">
        <f>IF(ISNUMBER(C58),"",SUBSTITUTE(SUBSTITUTE(SUBSTITUTE(SUBSTITUTE(SUBSTITUTE(SUBSTITUTE(SUBSTITUTE(SUBSTITUTE(SUBSTITUTE(SUBSTITUTE(SUBSTITUTE(SUBSTITUTE(TRIM(C58&amp;""),"۰","0"),"۱","1"),"۲","2"),"۳","3"),"۴","4"),"۵","5"),"۶","6"),"۷","7"),"۸","8"),"۹","9"),"-","/"),".","/"))</f>
        <v/>
      </c>
      <c r="O58">
        <f>IF(C58="","",IF(ISNUMBER(C58),C58,IFERROR(IF(VALUE(LEFT(N58,FIND("/",N58)-1))&gt;1700,DATE(VALUE(LEFT(N58,FIND("/",N58)-1)),VALUE(LEFT(MID(N58,FIND("/",N58)+1,20),FIND("/",MID(N58,FIND("/",N58)+1,20))-1)),VALUE(MID(MID(N58,FIND("/",N58)+1,20),FIND("/",MID(N58,FIND("/",N58)+1,20))+1,20))),INDEX(cal!$B$2:$B$52,MATCH(VALUE(LEFT(N58,FIND("/",N58)-1)),cal!$A$2:$A$52,0))+IF(VALUE(LEFT(MID(N58,FIND("/",N58)+1,20),FIND("/",MID(N58,FIND("/",N58)+1,20))-1))&lt;=6,(VALUE(LEFT(MID(N58,FIND("/",N58)+1,20),FIND("/",MID(N58,FIND("/",N58)+1,20))-1))-1)*31,186+(VALUE(LEFT(MID(N58,FIND("/",N58)+1,20),FIND("/",MID(N58,FIND("/",N58)+1,20))-1))-7)*30)+VALUE(MID(MID(N58,FIND("/",N58)+1,20),FIND("/",MID(N58,FIND("/",N58)+1,20))+1,20))-1),"")))</f>
        <v/>
      </c>
      <c r="P58">
        <f>IF(ISNUMBER(D58),"",SUBSTITUTE(SUBSTITUTE(SUBSTITUTE(SUBSTITUTE(SUBSTITUTE(SUBSTITUTE(SUBSTITUTE(SUBSTITUTE(SUBSTITUTE(SUBSTITUTE(SUBSTITUTE(SUBSTITUTE(TRIM(D58&amp;""),"۰","0"),"۱","1"),"۲","2"),"۳","3"),"۴","4"),"۵","5"),"۶","6"),"۷","7"),"۸","8"),"۹","9"),"-","/"),".","/"))</f>
        <v/>
      </c>
      <c r="Q58">
        <f>IF(D58="","",IF(ISNUMBER(D58),D58,IFERROR(IF(VALUE(LEFT(P58,FIND("/",P58)-1))&gt;1700,DATE(VALUE(LEFT(P58,FIND("/",P58)-1)),VALUE(LEFT(MID(P58,FIND("/",P58)+1,20),FIND("/",MID(P58,FIND("/",P58)+1,20))-1)),VALUE(MID(MID(P58,FIND("/",P58)+1,20),FIND("/",MID(P58,FIND("/",P58)+1,20))+1,20))),INDEX(cal!$B$2:$B$52,MATCH(VALUE(LEFT(P58,FIND("/",P58)-1)),cal!$A$2:$A$52,0))+IF(VALUE(LEFT(MID(P58,FIND("/",P58)+1,20),FIND("/",MID(P58,FIND("/",P58)+1,20))-1))&lt;=6,(VALUE(LEFT(MID(P58,FIND("/",P58)+1,20),FIND("/",MID(P58,FIND("/",P58)+1,20))-1))-1)*31,186+(VALUE(LEFT(MID(P58,FIND("/",P58)+1,20),FIND("/",MID(P58,FIND("/",P58)+1,20))-1))-7)*30)+VALUE(MID(MID(P58,FIND("/",P58)+1,20),FIND("/",MID(P58,FIND("/",P58)+1,20))+1,20))-1),"")))</f>
        <v/>
      </c>
      <c r="R58">
        <f>IF(OR(I58="■",J58="■",K58="■"),1,"")</f>
        <v/>
      </c>
    </row>
    <row r="59">
      <c r="A59" s="15">
        <f>IF(B59="","",ROW()-8)</f>
        <v/>
      </c>
      <c r="B59" s="4" t="n"/>
      <c r="C59" s="5" t="n"/>
      <c r="D59" s="5" t="n"/>
      <c r="E59" s="4" t="n"/>
      <c r="F59" s="16" t="n"/>
      <c r="G59" s="16" t="n"/>
      <c r="H59" s="16" t="n"/>
      <c r="I59" s="17">
        <f>IF(OR(O59="",Q59=""),"",IF(AND(O59&lt;=$O$4+6,Q59&gt;=$O$4+0),"■",""))</f>
        <v/>
      </c>
      <c r="J59" s="17">
        <f>IF(OR(O59="",Q59=""),"",IF(AND(O59&lt;=$O$4+13,Q59&gt;=$O$4+7),"■",""))</f>
        <v/>
      </c>
      <c r="K59" s="17">
        <f>IF(OR(O59="",Q59=""),"",IF(AND(O59&lt;=$O$4+20,Q59&gt;=$O$4+14),"■",""))</f>
        <v/>
      </c>
      <c r="L59" s="18">
        <f>IF(OR(O59="",Q59=""),"",IF(R59&lt;&gt;1,"خارج از ۳ هفته",IF(AND(F59="آماده",G59="آماده",H59="آماده"),"آماده ✓","مانع: "&amp;TRIM(IF(F59="نه","مصالح ","")&amp;IF(G59="نه","نقشه ","")&amp;IF(H59="نه","نیرو","")))))</f>
        <v/>
      </c>
      <c r="N59">
        <f>IF(ISNUMBER(C59),"",SUBSTITUTE(SUBSTITUTE(SUBSTITUTE(SUBSTITUTE(SUBSTITUTE(SUBSTITUTE(SUBSTITUTE(SUBSTITUTE(SUBSTITUTE(SUBSTITUTE(SUBSTITUTE(SUBSTITUTE(TRIM(C59&amp;""),"۰","0"),"۱","1"),"۲","2"),"۳","3"),"۴","4"),"۵","5"),"۶","6"),"۷","7"),"۸","8"),"۹","9"),"-","/"),".","/"))</f>
        <v/>
      </c>
      <c r="O59">
        <f>IF(C59="","",IF(ISNUMBER(C59),C59,IFERROR(IF(VALUE(LEFT(N59,FIND("/",N59)-1))&gt;1700,DATE(VALUE(LEFT(N59,FIND("/",N59)-1)),VALUE(LEFT(MID(N59,FIND("/",N59)+1,20),FIND("/",MID(N59,FIND("/",N59)+1,20))-1)),VALUE(MID(MID(N59,FIND("/",N59)+1,20),FIND("/",MID(N59,FIND("/",N59)+1,20))+1,20))),INDEX(cal!$B$2:$B$52,MATCH(VALUE(LEFT(N59,FIND("/",N59)-1)),cal!$A$2:$A$52,0))+IF(VALUE(LEFT(MID(N59,FIND("/",N59)+1,20),FIND("/",MID(N59,FIND("/",N59)+1,20))-1))&lt;=6,(VALUE(LEFT(MID(N59,FIND("/",N59)+1,20),FIND("/",MID(N59,FIND("/",N59)+1,20))-1))-1)*31,186+(VALUE(LEFT(MID(N59,FIND("/",N59)+1,20),FIND("/",MID(N59,FIND("/",N59)+1,20))-1))-7)*30)+VALUE(MID(MID(N59,FIND("/",N59)+1,20),FIND("/",MID(N59,FIND("/",N59)+1,20))+1,20))-1),"")))</f>
        <v/>
      </c>
      <c r="P59">
        <f>IF(ISNUMBER(D59),"",SUBSTITUTE(SUBSTITUTE(SUBSTITUTE(SUBSTITUTE(SUBSTITUTE(SUBSTITUTE(SUBSTITUTE(SUBSTITUTE(SUBSTITUTE(SUBSTITUTE(SUBSTITUTE(SUBSTITUTE(TRIM(D59&amp;""),"۰","0"),"۱","1"),"۲","2"),"۳","3"),"۴","4"),"۵","5"),"۶","6"),"۷","7"),"۸","8"),"۹","9"),"-","/"),".","/"))</f>
        <v/>
      </c>
      <c r="Q59">
        <f>IF(D59="","",IF(ISNUMBER(D59),D59,IFERROR(IF(VALUE(LEFT(P59,FIND("/",P59)-1))&gt;1700,DATE(VALUE(LEFT(P59,FIND("/",P59)-1)),VALUE(LEFT(MID(P59,FIND("/",P59)+1,20),FIND("/",MID(P59,FIND("/",P59)+1,20))-1)),VALUE(MID(MID(P59,FIND("/",P59)+1,20),FIND("/",MID(P59,FIND("/",P59)+1,20))+1,20))),INDEX(cal!$B$2:$B$52,MATCH(VALUE(LEFT(P59,FIND("/",P59)-1)),cal!$A$2:$A$52,0))+IF(VALUE(LEFT(MID(P59,FIND("/",P59)+1,20),FIND("/",MID(P59,FIND("/",P59)+1,20))-1))&lt;=6,(VALUE(LEFT(MID(P59,FIND("/",P59)+1,20),FIND("/",MID(P59,FIND("/",P59)+1,20))-1))-1)*31,186+(VALUE(LEFT(MID(P59,FIND("/",P59)+1,20),FIND("/",MID(P59,FIND("/",P59)+1,20))-1))-7)*30)+VALUE(MID(MID(P59,FIND("/",P59)+1,20),FIND("/",MID(P59,FIND("/",P59)+1,20))+1,20))-1),"")))</f>
        <v/>
      </c>
      <c r="R59">
        <f>IF(OR(I59="■",J59="■",K59="■"),1,"")</f>
        <v/>
      </c>
    </row>
    <row r="60">
      <c r="A60" s="15">
        <f>IF(B60="","",ROW()-8)</f>
        <v/>
      </c>
      <c r="B60" s="4" t="n"/>
      <c r="C60" s="5" t="n"/>
      <c r="D60" s="5" t="n"/>
      <c r="E60" s="4" t="n"/>
      <c r="F60" s="16" t="n"/>
      <c r="G60" s="16" t="n"/>
      <c r="H60" s="16" t="n"/>
      <c r="I60" s="17">
        <f>IF(OR(O60="",Q60=""),"",IF(AND(O60&lt;=$O$4+6,Q60&gt;=$O$4+0),"■",""))</f>
        <v/>
      </c>
      <c r="J60" s="17">
        <f>IF(OR(O60="",Q60=""),"",IF(AND(O60&lt;=$O$4+13,Q60&gt;=$O$4+7),"■",""))</f>
        <v/>
      </c>
      <c r="K60" s="17">
        <f>IF(OR(O60="",Q60=""),"",IF(AND(O60&lt;=$O$4+20,Q60&gt;=$O$4+14),"■",""))</f>
        <v/>
      </c>
      <c r="L60" s="18">
        <f>IF(OR(O60="",Q60=""),"",IF(R60&lt;&gt;1,"خارج از ۳ هفته",IF(AND(F60="آماده",G60="آماده",H60="آماده"),"آماده ✓","مانع: "&amp;TRIM(IF(F60="نه","مصالح ","")&amp;IF(G60="نه","نقشه ","")&amp;IF(H60="نه","نیرو","")))))</f>
        <v/>
      </c>
      <c r="N60">
        <f>IF(ISNUMBER(C60),"",SUBSTITUTE(SUBSTITUTE(SUBSTITUTE(SUBSTITUTE(SUBSTITUTE(SUBSTITUTE(SUBSTITUTE(SUBSTITUTE(SUBSTITUTE(SUBSTITUTE(SUBSTITUTE(SUBSTITUTE(TRIM(C60&amp;""),"۰","0"),"۱","1"),"۲","2"),"۳","3"),"۴","4"),"۵","5"),"۶","6"),"۷","7"),"۸","8"),"۹","9"),"-","/"),".","/"))</f>
        <v/>
      </c>
      <c r="O60">
        <f>IF(C60="","",IF(ISNUMBER(C60),C60,IFERROR(IF(VALUE(LEFT(N60,FIND("/",N60)-1))&gt;1700,DATE(VALUE(LEFT(N60,FIND("/",N60)-1)),VALUE(LEFT(MID(N60,FIND("/",N60)+1,20),FIND("/",MID(N60,FIND("/",N60)+1,20))-1)),VALUE(MID(MID(N60,FIND("/",N60)+1,20),FIND("/",MID(N60,FIND("/",N60)+1,20))+1,20))),INDEX(cal!$B$2:$B$52,MATCH(VALUE(LEFT(N60,FIND("/",N60)-1)),cal!$A$2:$A$52,0))+IF(VALUE(LEFT(MID(N60,FIND("/",N60)+1,20),FIND("/",MID(N60,FIND("/",N60)+1,20))-1))&lt;=6,(VALUE(LEFT(MID(N60,FIND("/",N60)+1,20),FIND("/",MID(N60,FIND("/",N60)+1,20))-1))-1)*31,186+(VALUE(LEFT(MID(N60,FIND("/",N60)+1,20),FIND("/",MID(N60,FIND("/",N60)+1,20))-1))-7)*30)+VALUE(MID(MID(N60,FIND("/",N60)+1,20),FIND("/",MID(N60,FIND("/",N60)+1,20))+1,20))-1),"")))</f>
        <v/>
      </c>
      <c r="P60">
        <f>IF(ISNUMBER(D60),"",SUBSTITUTE(SUBSTITUTE(SUBSTITUTE(SUBSTITUTE(SUBSTITUTE(SUBSTITUTE(SUBSTITUTE(SUBSTITUTE(SUBSTITUTE(SUBSTITUTE(SUBSTITUTE(SUBSTITUTE(TRIM(D60&amp;""),"۰","0"),"۱","1"),"۲","2"),"۳","3"),"۴","4"),"۵","5"),"۶","6"),"۷","7"),"۸","8"),"۹","9"),"-","/"),".","/"))</f>
        <v/>
      </c>
      <c r="Q60">
        <f>IF(D60="","",IF(ISNUMBER(D60),D60,IFERROR(IF(VALUE(LEFT(P60,FIND("/",P60)-1))&gt;1700,DATE(VALUE(LEFT(P60,FIND("/",P60)-1)),VALUE(LEFT(MID(P60,FIND("/",P60)+1,20),FIND("/",MID(P60,FIND("/",P60)+1,20))-1)),VALUE(MID(MID(P60,FIND("/",P60)+1,20),FIND("/",MID(P60,FIND("/",P60)+1,20))+1,20))),INDEX(cal!$B$2:$B$52,MATCH(VALUE(LEFT(P60,FIND("/",P60)-1)),cal!$A$2:$A$52,0))+IF(VALUE(LEFT(MID(P60,FIND("/",P60)+1,20),FIND("/",MID(P60,FIND("/",P60)+1,20))-1))&lt;=6,(VALUE(LEFT(MID(P60,FIND("/",P60)+1,20),FIND("/",MID(P60,FIND("/",P60)+1,20))-1))-1)*31,186+(VALUE(LEFT(MID(P60,FIND("/",P60)+1,20),FIND("/",MID(P60,FIND("/",P60)+1,20))-1))-7)*30)+VALUE(MID(MID(P60,FIND("/",P60)+1,20),FIND("/",MID(P60,FIND("/",P60)+1,20))+1,20))-1),"")))</f>
        <v/>
      </c>
      <c r="R60">
        <f>IF(OR(I60="■",J60="■",K60="■"),1,"")</f>
        <v/>
      </c>
    </row>
    <row r="61">
      <c r="A61" s="15">
        <f>IF(B61="","",ROW()-8)</f>
        <v/>
      </c>
      <c r="B61" s="4" t="n"/>
      <c r="C61" s="5" t="n"/>
      <c r="D61" s="5" t="n"/>
      <c r="E61" s="4" t="n"/>
      <c r="F61" s="16" t="n"/>
      <c r="G61" s="16" t="n"/>
      <c r="H61" s="16" t="n"/>
      <c r="I61" s="17">
        <f>IF(OR(O61="",Q61=""),"",IF(AND(O61&lt;=$O$4+6,Q61&gt;=$O$4+0),"■",""))</f>
        <v/>
      </c>
      <c r="J61" s="17">
        <f>IF(OR(O61="",Q61=""),"",IF(AND(O61&lt;=$O$4+13,Q61&gt;=$O$4+7),"■",""))</f>
        <v/>
      </c>
      <c r="K61" s="17">
        <f>IF(OR(O61="",Q61=""),"",IF(AND(O61&lt;=$O$4+20,Q61&gt;=$O$4+14),"■",""))</f>
        <v/>
      </c>
      <c r="L61" s="18">
        <f>IF(OR(O61="",Q61=""),"",IF(R61&lt;&gt;1,"خارج از ۳ هفته",IF(AND(F61="آماده",G61="آماده",H61="آماده"),"آماده ✓","مانع: "&amp;TRIM(IF(F61="نه","مصالح ","")&amp;IF(G61="نه","نقشه ","")&amp;IF(H61="نه","نیرو","")))))</f>
        <v/>
      </c>
      <c r="N61">
        <f>IF(ISNUMBER(C61),"",SUBSTITUTE(SUBSTITUTE(SUBSTITUTE(SUBSTITUTE(SUBSTITUTE(SUBSTITUTE(SUBSTITUTE(SUBSTITUTE(SUBSTITUTE(SUBSTITUTE(SUBSTITUTE(SUBSTITUTE(TRIM(C61&amp;""),"۰","0"),"۱","1"),"۲","2"),"۳","3"),"۴","4"),"۵","5"),"۶","6"),"۷","7"),"۸","8"),"۹","9"),"-","/"),".","/"))</f>
        <v/>
      </c>
      <c r="O61">
        <f>IF(C61="","",IF(ISNUMBER(C61),C61,IFERROR(IF(VALUE(LEFT(N61,FIND("/",N61)-1))&gt;1700,DATE(VALUE(LEFT(N61,FIND("/",N61)-1)),VALUE(LEFT(MID(N61,FIND("/",N61)+1,20),FIND("/",MID(N61,FIND("/",N61)+1,20))-1)),VALUE(MID(MID(N61,FIND("/",N61)+1,20),FIND("/",MID(N61,FIND("/",N61)+1,20))+1,20))),INDEX(cal!$B$2:$B$52,MATCH(VALUE(LEFT(N61,FIND("/",N61)-1)),cal!$A$2:$A$52,0))+IF(VALUE(LEFT(MID(N61,FIND("/",N61)+1,20),FIND("/",MID(N61,FIND("/",N61)+1,20))-1))&lt;=6,(VALUE(LEFT(MID(N61,FIND("/",N61)+1,20),FIND("/",MID(N61,FIND("/",N61)+1,20))-1))-1)*31,186+(VALUE(LEFT(MID(N61,FIND("/",N61)+1,20),FIND("/",MID(N61,FIND("/",N61)+1,20))-1))-7)*30)+VALUE(MID(MID(N61,FIND("/",N61)+1,20),FIND("/",MID(N61,FIND("/",N61)+1,20))+1,20))-1),"")))</f>
        <v/>
      </c>
      <c r="P61">
        <f>IF(ISNUMBER(D61),"",SUBSTITUTE(SUBSTITUTE(SUBSTITUTE(SUBSTITUTE(SUBSTITUTE(SUBSTITUTE(SUBSTITUTE(SUBSTITUTE(SUBSTITUTE(SUBSTITUTE(SUBSTITUTE(SUBSTITUTE(TRIM(D61&amp;""),"۰","0"),"۱","1"),"۲","2"),"۳","3"),"۴","4"),"۵","5"),"۶","6"),"۷","7"),"۸","8"),"۹","9"),"-","/"),".","/"))</f>
        <v/>
      </c>
      <c r="Q61">
        <f>IF(D61="","",IF(ISNUMBER(D61),D61,IFERROR(IF(VALUE(LEFT(P61,FIND("/",P61)-1))&gt;1700,DATE(VALUE(LEFT(P61,FIND("/",P61)-1)),VALUE(LEFT(MID(P61,FIND("/",P61)+1,20),FIND("/",MID(P61,FIND("/",P61)+1,20))-1)),VALUE(MID(MID(P61,FIND("/",P61)+1,20),FIND("/",MID(P61,FIND("/",P61)+1,20))+1,20))),INDEX(cal!$B$2:$B$52,MATCH(VALUE(LEFT(P61,FIND("/",P61)-1)),cal!$A$2:$A$52,0))+IF(VALUE(LEFT(MID(P61,FIND("/",P61)+1,20),FIND("/",MID(P61,FIND("/",P61)+1,20))-1))&lt;=6,(VALUE(LEFT(MID(P61,FIND("/",P61)+1,20),FIND("/",MID(P61,FIND("/",P61)+1,20))-1))-1)*31,186+(VALUE(LEFT(MID(P61,FIND("/",P61)+1,20),FIND("/",MID(P61,FIND("/",P61)+1,20))-1))-7)*30)+VALUE(MID(MID(P61,FIND("/",P61)+1,20),FIND("/",MID(P61,FIND("/",P61)+1,20))+1,20))-1),"")))</f>
        <v/>
      </c>
      <c r="R61">
        <f>IF(OR(I61="■",J61="■",K61="■"),1,"")</f>
        <v/>
      </c>
    </row>
    <row r="62">
      <c r="A62" s="15">
        <f>IF(B62="","",ROW()-8)</f>
        <v/>
      </c>
      <c r="B62" s="4" t="n"/>
      <c r="C62" s="5" t="n"/>
      <c r="D62" s="5" t="n"/>
      <c r="E62" s="4" t="n"/>
      <c r="F62" s="16" t="n"/>
      <c r="G62" s="16" t="n"/>
      <c r="H62" s="16" t="n"/>
      <c r="I62" s="17">
        <f>IF(OR(O62="",Q62=""),"",IF(AND(O62&lt;=$O$4+6,Q62&gt;=$O$4+0),"■",""))</f>
        <v/>
      </c>
      <c r="J62" s="17">
        <f>IF(OR(O62="",Q62=""),"",IF(AND(O62&lt;=$O$4+13,Q62&gt;=$O$4+7),"■",""))</f>
        <v/>
      </c>
      <c r="K62" s="17">
        <f>IF(OR(O62="",Q62=""),"",IF(AND(O62&lt;=$O$4+20,Q62&gt;=$O$4+14),"■",""))</f>
        <v/>
      </c>
      <c r="L62" s="18">
        <f>IF(OR(O62="",Q62=""),"",IF(R62&lt;&gt;1,"خارج از ۳ هفته",IF(AND(F62="آماده",G62="آماده",H62="آماده"),"آماده ✓","مانع: "&amp;TRIM(IF(F62="نه","مصالح ","")&amp;IF(G62="نه","نقشه ","")&amp;IF(H62="نه","نیرو","")))))</f>
        <v/>
      </c>
      <c r="N62">
        <f>IF(ISNUMBER(C62),"",SUBSTITUTE(SUBSTITUTE(SUBSTITUTE(SUBSTITUTE(SUBSTITUTE(SUBSTITUTE(SUBSTITUTE(SUBSTITUTE(SUBSTITUTE(SUBSTITUTE(SUBSTITUTE(SUBSTITUTE(TRIM(C62&amp;""),"۰","0"),"۱","1"),"۲","2"),"۳","3"),"۴","4"),"۵","5"),"۶","6"),"۷","7"),"۸","8"),"۹","9"),"-","/"),".","/"))</f>
        <v/>
      </c>
      <c r="O62">
        <f>IF(C62="","",IF(ISNUMBER(C62),C62,IFERROR(IF(VALUE(LEFT(N62,FIND("/",N62)-1))&gt;1700,DATE(VALUE(LEFT(N62,FIND("/",N62)-1)),VALUE(LEFT(MID(N62,FIND("/",N62)+1,20),FIND("/",MID(N62,FIND("/",N62)+1,20))-1)),VALUE(MID(MID(N62,FIND("/",N62)+1,20),FIND("/",MID(N62,FIND("/",N62)+1,20))+1,20))),INDEX(cal!$B$2:$B$52,MATCH(VALUE(LEFT(N62,FIND("/",N62)-1)),cal!$A$2:$A$52,0))+IF(VALUE(LEFT(MID(N62,FIND("/",N62)+1,20),FIND("/",MID(N62,FIND("/",N62)+1,20))-1))&lt;=6,(VALUE(LEFT(MID(N62,FIND("/",N62)+1,20),FIND("/",MID(N62,FIND("/",N62)+1,20))-1))-1)*31,186+(VALUE(LEFT(MID(N62,FIND("/",N62)+1,20),FIND("/",MID(N62,FIND("/",N62)+1,20))-1))-7)*30)+VALUE(MID(MID(N62,FIND("/",N62)+1,20),FIND("/",MID(N62,FIND("/",N62)+1,20))+1,20))-1),"")))</f>
        <v/>
      </c>
      <c r="P62">
        <f>IF(ISNUMBER(D62),"",SUBSTITUTE(SUBSTITUTE(SUBSTITUTE(SUBSTITUTE(SUBSTITUTE(SUBSTITUTE(SUBSTITUTE(SUBSTITUTE(SUBSTITUTE(SUBSTITUTE(SUBSTITUTE(SUBSTITUTE(TRIM(D62&amp;""),"۰","0"),"۱","1"),"۲","2"),"۳","3"),"۴","4"),"۵","5"),"۶","6"),"۷","7"),"۸","8"),"۹","9"),"-","/"),".","/"))</f>
        <v/>
      </c>
      <c r="Q62">
        <f>IF(D62="","",IF(ISNUMBER(D62),D62,IFERROR(IF(VALUE(LEFT(P62,FIND("/",P62)-1))&gt;1700,DATE(VALUE(LEFT(P62,FIND("/",P62)-1)),VALUE(LEFT(MID(P62,FIND("/",P62)+1,20),FIND("/",MID(P62,FIND("/",P62)+1,20))-1)),VALUE(MID(MID(P62,FIND("/",P62)+1,20),FIND("/",MID(P62,FIND("/",P62)+1,20))+1,20))),INDEX(cal!$B$2:$B$52,MATCH(VALUE(LEFT(P62,FIND("/",P62)-1)),cal!$A$2:$A$52,0))+IF(VALUE(LEFT(MID(P62,FIND("/",P62)+1,20),FIND("/",MID(P62,FIND("/",P62)+1,20))-1))&lt;=6,(VALUE(LEFT(MID(P62,FIND("/",P62)+1,20),FIND("/",MID(P62,FIND("/",P62)+1,20))-1))-1)*31,186+(VALUE(LEFT(MID(P62,FIND("/",P62)+1,20),FIND("/",MID(P62,FIND("/",P62)+1,20))-1))-7)*30)+VALUE(MID(MID(P62,FIND("/",P62)+1,20),FIND("/",MID(P62,FIND("/",P62)+1,20))+1,20))-1),"")))</f>
        <v/>
      </c>
      <c r="R62">
        <f>IF(OR(I62="■",J62="■",K62="■"),1,"")</f>
        <v/>
      </c>
    </row>
    <row r="63">
      <c r="A63" s="15">
        <f>IF(B63="","",ROW()-8)</f>
        <v/>
      </c>
      <c r="B63" s="4" t="n"/>
      <c r="C63" s="5" t="n"/>
      <c r="D63" s="5" t="n"/>
      <c r="E63" s="4" t="n"/>
      <c r="F63" s="16" t="n"/>
      <c r="G63" s="16" t="n"/>
      <c r="H63" s="16" t="n"/>
      <c r="I63" s="17">
        <f>IF(OR(O63="",Q63=""),"",IF(AND(O63&lt;=$O$4+6,Q63&gt;=$O$4+0),"■",""))</f>
        <v/>
      </c>
      <c r="J63" s="17">
        <f>IF(OR(O63="",Q63=""),"",IF(AND(O63&lt;=$O$4+13,Q63&gt;=$O$4+7),"■",""))</f>
        <v/>
      </c>
      <c r="K63" s="17">
        <f>IF(OR(O63="",Q63=""),"",IF(AND(O63&lt;=$O$4+20,Q63&gt;=$O$4+14),"■",""))</f>
        <v/>
      </c>
      <c r="L63" s="18">
        <f>IF(OR(O63="",Q63=""),"",IF(R63&lt;&gt;1,"خارج از ۳ هفته",IF(AND(F63="آماده",G63="آماده",H63="آماده"),"آماده ✓","مانع: "&amp;TRIM(IF(F63="نه","مصالح ","")&amp;IF(G63="نه","نقشه ","")&amp;IF(H63="نه","نیرو","")))))</f>
        <v/>
      </c>
      <c r="N63">
        <f>IF(ISNUMBER(C63),"",SUBSTITUTE(SUBSTITUTE(SUBSTITUTE(SUBSTITUTE(SUBSTITUTE(SUBSTITUTE(SUBSTITUTE(SUBSTITUTE(SUBSTITUTE(SUBSTITUTE(SUBSTITUTE(SUBSTITUTE(TRIM(C63&amp;""),"۰","0"),"۱","1"),"۲","2"),"۳","3"),"۴","4"),"۵","5"),"۶","6"),"۷","7"),"۸","8"),"۹","9"),"-","/"),".","/"))</f>
        <v/>
      </c>
      <c r="O63">
        <f>IF(C63="","",IF(ISNUMBER(C63),C63,IFERROR(IF(VALUE(LEFT(N63,FIND("/",N63)-1))&gt;1700,DATE(VALUE(LEFT(N63,FIND("/",N63)-1)),VALUE(LEFT(MID(N63,FIND("/",N63)+1,20),FIND("/",MID(N63,FIND("/",N63)+1,20))-1)),VALUE(MID(MID(N63,FIND("/",N63)+1,20),FIND("/",MID(N63,FIND("/",N63)+1,20))+1,20))),INDEX(cal!$B$2:$B$52,MATCH(VALUE(LEFT(N63,FIND("/",N63)-1)),cal!$A$2:$A$52,0))+IF(VALUE(LEFT(MID(N63,FIND("/",N63)+1,20),FIND("/",MID(N63,FIND("/",N63)+1,20))-1))&lt;=6,(VALUE(LEFT(MID(N63,FIND("/",N63)+1,20),FIND("/",MID(N63,FIND("/",N63)+1,20))-1))-1)*31,186+(VALUE(LEFT(MID(N63,FIND("/",N63)+1,20),FIND("/",MID(N63,FIND("/",N63)+1,20))-1))-7)*30)+VALUE(MID(MID(N63,FIND("/",N63)+1,20),FIND("/",MID(N63,FIND("/",N63)+1,20))+1,20))-1),"")))</f>
        <v/>
      </c>
      <c r="P63">
        <f>IF(ISNUMBER(D63),"",SUBSTITUTE(SUBSTITUTE(SUBSTITUTE(SUBSTITUTE(SUBSTITUTE(SUBSTITUTE(SUBSTITUTE(SUBSTITUTE(SUBSTITUTE(SUBSTITUTE(SUBSTITUTE(SUBSTITUTE(TRIM(D63&amp;""),"۰","0"),"۱","1"),"۲","2"),"۳","3"),"۴","4"),"۵","5"),"۶","6"),"۷","7"),"۸","8"),"۹","9"),"-","/"),".","/"))</f>
        <v/>
      </c>
      <c r="Q63">
        <f>IF(D63="","",IF(ISNUMBER(D63),D63,IFERROR(IF(VALUE(LEFT(P63,FIND("/",P63)-1))&gt;1700,DATE(VALUE(LEFT(P63,FIND("/",P63)-1)),VALUE(LEFT(MID(P63,FIND("/",P63)+1,20),FIND("/",MID(P63,FIND("/",P63)+1,20))-1)),VALUE(MID(MID(P63,FIND("/",P63)+1,20),FIND("/",MID(P63,FIND("/",P63)+1,20))+1,20))),INDEX(cal!$B$2:$B$52,MATCH(VALUE(LEFT(P63,FIND("/",P63)-1)),cal!$A$2:$A$52,0))+IF(VALUE(LEFT(MID(P63,FIND("/",P63)+1,20),FIND("/",MID(P63,FIND("/",P63)+1,20))-1))&lt;=6,(VALUE(LEFT(MID(P63,FIND("/",P63)+1,20),FIND("/",MID(P63,FIND("/",P63)+1,20))-1))-1)*31,186+(VALUE(LEFT(MID(P63,FIND("/",P63)+1,20),FIND("/",MID(P63,FIND("/",P63)+1,20))-1))-7)*30)+VALUE(MID(MID(P63,FIND("/",P63)+1,20),FIND("/",MID(P63,FIND("/",P63)+1,20))+1,20))-1),"")))</f>
        <v/>
      </c>
      <c r="R63">
        <f>IF(OR(I63="■",J63="■",K63="■"),1,"")</f>
        <v/>
      </c>
    </row>
    <row r="64">
      <c r="A64" s="15">
        <f>IF(B64="","",ROW()-8)</f>
        <v/>
      </c>
      <c r="B64" s="4" t="n"/>
      <c r="C64" s="5" t="n"/>
      <c r="D64" s="5" t="n"/>
      <c r="E64" s="4" t="n"/>
      <c r="F64" s="16" t="n"/>
      <c r="G64" s="16" t="n"/>
      <c r="H64" s="16" t="n"/>
      <c r="I64" s="17">
        <f>IF(OR(O64="",Q64=""),"",IF(AND(O64&lt;=$O$4+6,Q64&gt;=$O$4+0),"■",""))</f>
        <v/>
      </c>
      <c r="J64" s="17">
        <f>IF(OR(O64="",Q64=""),"",IF(AND(O64&lt;=$O$4+13,Q64&gt;=$O$4+7),"■",""))</f>
        <v/>
      </c>
      <c r="K64" s="17">
        <f>IF(OR(O64="",Q64=""),"",IF(AND(O64&lt;=$O$4+20,Q64&gt;=$O$4+14),"■",""))</f>
        <v/>
      </c>
      <c r="L64" s="18">
        <f>IF(OR(O64="",Q64=""),"",IF(R64&lt;&gt;1,"خارج از ۳ هفته",IF(AND(F64="آماده",G64="آماده",H64="آماده"),"آماده ✓","مانع: "&amp;TRIM(IF(F64="نه","مصالح ","")&amp;IF(G64="نه","نقشه ","")&amp;IF(H64="نه","نیرو","")))))</f>
        <v/>
      </c>
      <c r="N64">
        <f>IF(ISNUMBER(C64),"",SUBSTITUTE(SUBSTITUTE(SUBSTITUTE(SUBSTITUTE(SUBSTITUTE(SUBSTITUTE(SUBSTITUTE(SUBSTITUTE(SUBSTITUTE(SUBSTITUTE(SUBSTITUTE(SUBSTITUTE(TRIM(C64&amp;""),"۰","0"),"۱","1"),"۲","2"),"۳","3"),"۴","4"),"۵","5"),"۶","6"),"۷","7"),"۸","8"),"۹","9"),"-","/"),".","/"))</f>
        <v/>
      </c>
      <c r="O64">
        <f>IF(C64="","",IF(ISNUMBER(C64),C64,IFERROR(IF(VALUE(LEFT(N64,FIND("/",N64)-1))&gt;1700,DATE(VALUE(LEFT(N64,FIND("/",N64)-1)),VALUE(LEFT(MID(N64,FIND("/",N64)+1,20),FIND("/",MID(N64,FIND("/",N64)+1,20))-1)),VALUE(MID(MID(N64,FIND("/",N64)+1,20),FIND("/",MID(N64,FIND("/",N64)+1,20))+1,20))),INDEX(cal!$B$2:$B$52,MATCH(VALUE(LEFT(N64,FIND("/",N64)-1)),cal!$A$2:$A$52,0))+IF(VALUE(LEFT(MID(N64,FIND("/",N64)+1,20),FIND("/",MID(N64,FIND("/",N64)+1,20))-1))&lt;=6,(VALUE(LEFT(MID(N64,FIND("/",N64)+1,20),FIND("/",MID(N64,FIND("/",N64)+1,20))-1))-1)*31,186+(VALUE(LEFT(MID(N64,FIND("/",N64)+1,20),FIND("/",MID(N64,FIND("/",N64)+1,20))-1))-7)*30)+VALUE(MID(MID(N64,FIND("/",N64)+1,20),FIND("/",MID(N64,FIND("/",N64)+1,20))+1,20))-1),"")))</f>
        <v/>
      </c>
      <c r="P64">
        <f>IF(ISNUMBER(D64),"",SUBSTITUTE(SUBSTITUTE(SUBSTITUTE(SUBSTITUTE(SUBSTITUTE(SUBSTITUTE(SUBSTITUTE(SUBSTITUTE(SUBSTITUTE(SUBSTITUTE(SUBSTITUTE(SUBSTITUTE(TRIM(D64&amp;""),"۰","0"),"۱","1"),"۲","2"),"۳","3"),"۴","4"),"۵","5"),"۶","6"),"۷","7"),"۸","8"),"۹","9"),"-","/"),".","/"))</f>
        <v/>
      </c>
      <c r="Q64">
        <f>IF(D64="","",IF(ISNUMBER(D64),D64,IFERROR(IF(VALUE(LEFT(P64,FIND("/",P64)-1))&gt;1700,DATE(VALUE(LEFT(P64,FIND("/",P64)-1)),VALUE(LEFT(MID(P64,FIND("/",P64)+1,20),FIND("/",MID(P64,FIND("/",P64)+1,20))-1)),VALUE(MID(MID(P64,FIND("/",P64)+1,20),FIND("/",MID(P64,FIND("/",P64)+1,20))+1,20))),INDEX(cal!$B$2:$B$52,MATCH(VALUE(LEFT(P64,FIND("/",P64)-1)),cal!$A$2:$A$52,0))+IF(VALUE(LEFT(MID(P64,FIND("/",P64)+1,20),FIND("/",MID(P64,FIND("/",P64)+1,20))-1))&lt;=6,(VALUE(LEFT(MID(P64,FIND("/",P64)+1,20),FIND("/",MID(P64,FIND("/",P64)+1,20))-1))-1)*31,186+(VALUE(LEFT(MID(P64,FIND("/",P64)+1,20),FIND("/",MID(P64,FIND("/",P64)+1,20))-1))-7)*30)+VALUE(MID(MID(P64,FIND("/",P64)+1,20),FIND("/",MID(P64,FIND("/",P64)+1,20))+1,20))-1),"")))</f>
        <v/>
      </c>
      <c r="R64">
        <f>IF(OR(I64="■",J64="■",K64="■"),1,"")</f>
        <v/>
      </c>
    </row>
    <row r="65">
      <c r="A65" s="15">
        <f>IF(B65="","",ROW()-8)</f>
        <v/>
      </c>
      <c r="B65" s="4" t="n"/>
      <c r="C65" s="5" t="n"/>
      <c r="D65" s="5" t="n"/>
      <c r="E65" s="4" t="n"/>
      <c r="F65" s="16" t="n"/>
      <c r="G65" s="16" t="n"/>
      <c r="H65" s="16" t="n"/>
      <c r="I65" s="17">
        <f>IF(OR(O65="",Q65=""),"",IF(AND(O65&lt;=$O$4+6,Q65&gt;=$O$4+0),"■",""))</f>
        <v/>
      </c>
      <c r="J65" s="17">
        <f>IF(OR(O65="",Q65=""),"",IF(AND(O65&lt;=$O$4+13,Q65&gt;=$O$4+7),"■",""))</f>
        <v/>
      </c>
      <c r="K65" s="17">
        <f>IF(OR(O65="",Q65=""),"",IF(AND(O65&lt;=$O$4+20,Q65&gt;=$O$4+14),"■",""))</f>
        <v/>
      </c>
      <c r="L65" s="18">
        <f>IF(OR(O65="",Q65=""),"",IF(R65&lt;&gt;1,"خارج از ۳ هفته",IF(AND(F65="آماده",G65="آماده",H65="آماده"),"آماده ✓","مانع: "&amp;TRIM(IF(F65="نه","مصالح ","")&amp;IF(G65="نه","نقشه ","")&amp;IF(H65="نه","نیرو","")))))</f>
        <v/>
      </c>
      <c r="N65">
        <f>IF(ISNUMBER(C65),"",SUBSTITUTE(SUBSTITUTE(SUBSTITUTE(SUBSTITUTE(SUBSTITUTE(SUBSTITUTE(SUBSTITUTE(SUBSTITUTE(SUBSTITUTE(SUBSTITUTE(SUBSTITUTE(SUBSTITUTE(TRIM(C65&amp;""),"۰","0"),"۱","1"),"۲","2"),"۳","3"),"۴","4"),"۵","5"),"۶","6"),"۷","7"),"۸","8"),"۹","9"),"-","/"),".","/"))</f>
        <v/>
      </c>
      <c r="O65">
        <f>IF(C65="","",IF(ISNUMBER(C65),C65,IFERROR(IF(VALUE(LEFT(N65,FIND("/",N65)-1))&gt;1700,DATE(VALUE(LEFT(N65,FIND("/",N65)-1)),VALUE(LEFT(MID(N65,FIND("/",N65)+1,20),FIND("/",MID(N65,FIND("/",N65)+1,20))-1)),VALUE(MID(MID(N65,FIND("/",N65)+1,20),FIND("/",MID(N65,FIND("/",N65)+1,20))+1,20))),INDEX(cal!$B$2:$B$52,MATCH(VALUE(LEFT(N65,FIND("/",N65)-1)),cal!$A$2:$A$52,0))+IF(VALUE(LEFT(MID(N65,FIND("/",N65)+1,20),FIND("/",MID(N65,FIND("/",N65)+1,20))-1))&lt;=6,(VALUE(LEFT(MID(N65,FIND("/",N65)+1,20),FIND("/",MID(N65,FIND("/",N65)+1,20))-1))-1)*31,186+(VALUE(LEFT(MID(N65,FIND("/",N65)+1,20),FIND("/",MID(N65,FIND("/",N65)+1,20))-1))-7)*30)+VALUE(MID(MID(N65,FIND("/",N65)+1,20),FIND("/",MID(N65,FIND("/",N65)+1,20))+1,20))-1),"")))</f>
        <v/>
      </c>
      <c r="P65">
        <f>IF(ISNUMBER(D65),"",SUBSTITUTE(SUBSTITUTE(SUBSTITUTE(SUBSTITUTE(SUBSTITUTE(SUBSTITUTE(SUBSTITUTE(SUBSTITUTE(SUBSTITUTE(SUBSTITUTE(SUBSTITUTE(SUBSTITUTE(TRIM(D65&amp;""),"۰","0"),"۱","1"),"۲","2"),"۳","3"),"۴","4"),"۵","5"),"۶","6"),"۷","7"),"۸","8"),"۹","9"),"-","/"),".","/"))</f>
        <v/>
      </c>
      <c r="Q65">
        <f>IF(D65="","",IF(ISNUMBER(D65),D65,IFERROR(IF(VALUE(LEFT(P65,FIND("/",P65)-1))&gt;1700,DATE(VALUE(LEFT(P65,FIND("/",P65)-1)),VALUE(LEFT(MID(P65,FIND("/",P65)+1,20),FIND("/",MID(P65,FIND("/",P65)+1,20))-1)),VALUE(MID(MID(P65,FIND("/",P65)+1,20),FIND("/",MID(P65,FIND("/",P65)+1,20))+1,20))),INDEX(cal!$B$2:$B$52,MATCH(VALUE(LEFT(P65,FIND("/",P65)-1)),cal!$A$2:$A$52,0))+IF(VALUE(LEFT(MID(P65,FIND("/",P65)+1,20),FIND("/",MID(P65,FIND("/",P65)+1,20))-1))&lt;=6,(VALUE(LEFT(MID(P65,FIND("/",P65)+1,20),FIND("/",MID(P65,FIND("/",P65)+1,20))-1))-1)*31,186+(VALUE(LEFT(MID(P65,FIND("/",P65)+1,20),FIND("/",MID(P65,FIND("/",P65)+1,20))-1))-7)*30)+VALUE(MID(MID(P65,FIND("/",P65)+1,20),FIND("/",MID(P65,FIND("/",P65)+1,20))+1,20))-1),"")))</f>
        <v/>
      </c>
      <c r="R65">
        <f>IF(OR(I65="■",J65="■",K65="■"),1,"")</f>
        <v/>
      </c>
    </row>
    <row r="66">
      <c r="A66" s="15">
        <f>IF(B66="","",ROW()-8)</f>
        <v/>
      </c>
      <c r="B66" s="4" t="n"/>
      <c r="C66" s="5" t="n"/>
      <c r="D66" s="5" t="n"/>
      <c r="E66" s="4" t="n"/>
      <c r="F66" s="16" t="n"/>
      <c r="G66" s="16" t="n"/>
      <c r="H66" s="16" t="n"/>
      <c r="I66" s="17">
        <f>IF(OR(O66="",Q66=""),"",IF(AND(O66&lt;=$O$4+6,Q66&gt;=$O$4+0),"■",""))</f>
        <v/>
      </c>
      <c r="J66" s="17">
        <f>IF(OR(O66="",Q66=""),"",IF(AND(O66&lt;=$O$4+13,Q66&gt;=$O$4+7),"■",""))</f>
        <v/>
      </c>
      <c r="K66" s="17">
        <f>IF(OR(O66="",Q66=""),"",IF(AND(O66&lt;=$O$4+20,Q66&gt;=$O$4+14),"■",""))</f>
        <v/>
      </c>
      <c r="L66" s="18">
        <f>IF(OR(O66="",Q66=""),"",IF(R66&lt;&gt;1,"خارج از ۳ هفته",IF(AND(F66="آماده",G66="آماده",H66="آماده"),"آماده ✓","مانع: "&amp;TRIM(IF(F66="نه","مصالح ","")&amp;IF(G66="نه","نقشه ","")&amp;IF(H66="نه","نیرو","")))))</f>
        <v/>
      </c>
      <c r="N66">
        <f>IF(ISNUMBER(C66),"",SUBSTITUTE(SUBSTITUTE(SUBSTITUTE(SUBSTITUTE(SUBSTITUTE(SUBSTITUTE(SUBSTITUTE(SUBSTITUTE(SUBSTITUTE(SUBSTITUTE(SUBSTITUTE(SUBSTITUTE(TRIM(C66&amp;""),"۰","0"),"۱","1"),"۲","2"),"۳","3"),"۴","4"),"۵","5"),"۶","6"),"۷","7"),"۸","8"),"۹","9"),"-","/"),".","/"))</f>
        <v/>
      </c>
      <c r="O66">
        <f>IF(C66="","",IF(ISNUMBER(C66),C66,IFERROR(IF(VALUE(LEFT(N66,FIND("/",N66)-1))&gt;1700,DATE(VALUE(LEFT(N66,FIND("/",N66)-1)),VALUE(LEFT(MID(N66,FIND("/",N66)+1,20),FIND("/",MID(N66,FIND("/",N66)+1,20))-1)),VALUE(MID(MID(N66,FIND("/",N66)+1,20),FIND("/",MID(N66,FIND("/",N66)+1,20))+1,20))),INDEX(cal!$B$2:$B$52,MATCH(VALUE(LEFT(N66,FIND("/",N66)-1)),cal!$A$2:$A$52,0))+IF(VALUE(LEFT(MID(N66,FIND("/",N66)+1,20),FIND("/",MID(N66,FIND("/",N66)+1,20))-1))&lt;=6,(VALUE(LEFT(MID(N66,FIND("/",N66)+1,20),FIND("/",MID(N66,FIND("/",N66)+1,20))-1))-1)*31,186+(VALUE(LEFT(MID(N66,FIND("/",N66)+1,20),FIND("/",MID(N66,FIND("/",N66)+1,20))-1))-7)*30)+VALUE(MID(MID(N66,FIND("/",N66)+1,20),FIND("/",MID(N66,FIND("/",N66)+1,20))+1,20))-1),"")))</f>
        <v/>
      </c>
      <c r="P66">
        <f>IF(ISNUMBER(D66),"",SUBSTITUTE(SUBSTITUTE(SUBSTITUTE(SUBSTITUTE(SUBSTITUTE(SUBSTITUTE(SUBSTITUTE(SUBSTITUTE(SUBSTITUTE(SUBSTITUTE(SUBSTITUTE(SUBSTITUTE(TRIM(D66&amp;""),"۰","0"),"۱","1"),"۲","2"),"۳","3"),"۴","4"),"۵","5"),"۶","6"),"۷","7"),"۸","8"),"۹","9"),"-","/"),".","/"))</f>
        <v/>
      </c>
      <c r="Q66">
        <f>IF(D66="","",IF(ISNUMBER(D66),D66,IFERROR(IF(VALUE(LEFT(P66,FIND("/",P66)-1))&gt;1700,DATE(VALUE(LEFT(P66,FIND("/",P66)-1)),VALUE(LEFT(MID(P66,FIND("/",P66)+1,20),FIND("/",MID(P66,FIND("/",P66)+1,20))-1)),VALUE(MID(MID(P66,FIND("/",P66)+1,20),FIND("/",MID(P66,FIND("/",P66)+1,20))+1,20))),INDEX(cal!$B$2:$B$52,MATCH(VALUE(LEFT(P66,FIND("/",P66)-1)),cal!$A$2:$A$52,0))+IF(VALUE(LEFT(MID(P66,FIND("/",P66)+1,20),FIND("/",MID(P66,FIND("/",P66)+1,20))-1))&lt;=6,(VALUE(LEFT(MID(P66,FIND("/",P66)+1,20),FIND("/",MID(P66,FIND("/",P66)+1,20))-1))-1)*31,186+(VALUE(LEFT(MID(P66,FIND("/",P66)+1,20),FIND("/",MID(P66,FIND("/",P66)+1,20))-1))-7)*30)+VALUE(MID(MID(P66,FIND("/",P66)+1,20),FIND("/",MID(P66,FIND("/",P66)+1,20))+1,20))-1),"")))</f>
        <v/>
      </c>
      <c r="R66">
        <f>IF(OR(I66="■",J66="■",K66="■"),1,"")</f>
        <v/>
      </c>
    </row>
    <row r="67">
      <c r="A67" s="15">
        <f>IF(B67="","",ROW()-8)</f>
        <v/>
      </c>
      <c r="B67" s="4" t="n"/>
      <c r="C67" s="5" t="n"/>
      <c r="D67" s="5" t="n"/>
      <c r="E67" s="4" t="n"/>
      <c r="F67" s="16" t="n"/>
      <c r="G67" s="16" t="n"/>
      <c r="H67" s="16" t="n"/>
      <c r="I67" s="17">
        <f>IF(OR(O67="",Q67=""),"",IF(AND(O67&lt;=$O$4+6,Q67&gt;=$O$4+0),"■",""))</f>
        <v/>
      </c>
      <c r="J67" s="17">
        <f>IF(OR(O67="",Q67=""),"",IF(AND(O67&lt;=$O$4+13,Q67&gt;=$O$4+7),"■",""))</f>
        <v/>
      </c>
      <c r="K67" s="17">
        <f>IF(OR(O67="",Q67=""),"",IF(AND(O67&lt;=$O$4+20,Q67&gt;=$O$4+14),"■",""))</f>
        <v/>
      </c>
      <c r="L67" s="18">
        <f>IF(OR(O67="",Q67=""),"",IF(R67&lt;&gt;1,"خارج از ۳ هفته",IF(AND(F67="آماده",G67="آماده",H67="آماده"),"آماده ✓","مانع: "&amp;TRIM(IF(F67="نه","مصالح ","")&amp;IF(G67="نه","نقشه ","")&amp;IF(H67="نه","نیرو","")))))</f>
        <v/>
      </c>
      <c r="N67">
        <f>IF(ISNUMBER(C67),"",SUBSTITUTE(SUBSTITUTE(SUBSTITUTE(SUBSTITUTE(SUBSTITUTE(SUBSTITUTE(SUBSTITUTE(SUBSTITUTE(SUBSTITUTE(SUBSTITUTE(SUBSTITUTE(SUBSTITUTE(TRIM(C67&amp;""),"۰","0"),"۱","1"),"۲","2"),"۳","3"),"۴","4"),"۵","5"),"۶","6"),"۷","7"),"۸","8"),"۹","9"),"-","/"),".","/"))</f>
        <v/>
      </c>
      <c r="O67">
        <f>IF(C67="","",IF(ISNUMBER(C67),C67,IFERROR(IF(VALUE(LEFT(N67,FIND("/",N67)-1))&gt;1700,DATE(VALUE(LEFT(N67,FIND("/",N67)-1)),VALUE(LEFT(MID(N67,FIND("/",N67)+1,20),FIND("/",MID(N67,FIND("/",N67)+1,20))-1)),VALUE(MID(MID(N67,FIND("/",N67)+1,20),FIND("/",MID(N67,FIND("/",N67)+1,20))+1,20))),INDEX(cal!$B$2:$B$52,MATCH(VALUE(LEFT(N67,FIND("/",N67)-1)),cal!$A$2:$A$52,0))+IF(VALUE(LEFT(MID(N67,FIND("/",N67)+1,20),FIND("/",MID(N67,FIND("/",N67)+1,20))-1))&lt;=6,(VALUE(LEFT(MID(N67,FIND("/",N67)+1,20),FIND("/",MID(N67,FIND("/",N67)+1,20))-1))-1)*31,186+(VALUE(LEFT(MID(N67,FIND("/",N67)+1,20),FIND("/",MID(N67,FIND("/",N67)+1,20))-1))-7)*30)+VALUE(MID(MID(N67,FIND("/",N67)+1,20),FIND("/",MID(N67,FIND("/",N67)+1,20))+1,20))-1),"")))</f>
        <v/>
      </c>
      <c r="P67">
        <f>IF(ISNUMBER(D67),"",SUBSTITUTE(SUBSTITUTE(SUBSTITUTE(SUBSTITUTE(SUBSTITUTE(SUBSTITUTE(SUBSTITUTE(SUBSTITUTE(SUBSTITUTE(SUBSTITUTE(SUBSTITUTE(SUBSTITUTE(TRIM(D67&amp;""),"۰","0"),"۱","1"),"۲","2"),"۳","3"),"۴","4"),"۵","5"),"۶","6"),"۷","7"),"۸","8"),"۹","9"),"-","/"),".","/"))</f>
        <v/>
      </c>
      <c r="Q67">
        <f>IF(D67="","",IF(ISNUMBER(D67),D67,IFERROR(IF(VALUE(LEFT(P67,FIND("/",P67)-1))&gt;1700,DATE(VALUE(LEFT(P67,FIND("/",P67)-1)),VALUE(LEFT(MID(P67,FIND("/",P67)+1,20),FIND("/",MID(P67,FIND("/",P67)+1,20))-1)),VALUE(MID(MID(P67,FIND("/",P67)+1,20),FIND("/",MID(P67,FIND("/",P67)+1,20))+1,20))),INDEX(cal!$B$2:$B$52,MATCH(VALUE(LEFT(P67,FIND("/",P67)-1)),cal!$A$2:$A$52,0))+IF(VALUE(LEFT(MID(P67,FIND("/",P67)+1,20),FIND("/",MID(P67,FIND("/",P67)+1,20))-1))&lt;=6,(VALUE(LEFT(MID(P67,FIND("/",P67)+1,20),FIND("/",MID(P67,FIND("/",P67)+1,20))-1))-1)*31,186+(VALUE(LEFT(MID(P67,FIND("/",P67)+1,20),FIND("/",MID(P67,FIND("/",P67)+1,20))-1))-7)*30)+VALUE(MID(MID(P67,FIND("/",P67)+1,20),FIND("/",MID(P67,FIND("/",P67)+1,20))+1,20))-1),"")))</f>
        <v/>
      </c>
      <c r="R67">
        <f>IF(OR(I67="■",J67="■",K67="■"),1,"")</f>
        <v/>
      </c>
    </row>
    <row r="68">
      <c r="A68" s="15">
        <f>IF(B68="","",ROW()-8)</f>
        <v/>
      </c>
      <c r="B68" s="4" t="n"/>
      <c r="C68" s="5" t="n"/>
      <c r="D68" s="5" t="n"/>
      <c r="E68" s="4" t="n"/>
      <c r="F68" s="16" t="n"/>
      <c r="G68" s="16" t="n"/>
      <c r="H68" s="16" t="n"/>
      <c r="I68" s="17">
        <f>IF(OR(O68="",Q68=""),"",IF(AND(O68&lt;=$O$4+6,Q68&gt;=$O$4+0),"■",""))</f>
        <v/>
      </c>
      <c r="J68" s="17">
        <f>IF(OR(O68="",Q68=""),"",IF(AND(O68&lt;=$O$4+13,Q68&gt;=$O$4+7),"■",""))</f>
        <v/>
      </c>
      <c r="K68" s="17">
        <f>IF(OR(O68="",Q68=""),"",IF(AND(O68&lt;=$O$4+20,Q68&gt;=$O$4+14),"■",""))</f>
        <v/>
      </c>
      <c r="L68" s="18">
        <f>IF(OR(O68="",Q68=""),"",IF(R68&lt;&gt;1,"خارج از ۳ هفته",IF(AND(F68="آماده",G68="آماده",H68="آماده"),"آماده ✓","مانع: "&amp;TRIM(IF(F68="نه","مصالح ","")&amp;IF(G68="نه","نقشه ","")&amp;IF(H68="نه","نیرو","")))))</f>
        <v/>
      </c>
      <c r="N68">
        <f>IF(ISNUMBER(C68),"",SUBSTITUTE(SUBSTITUTE(SUBSTITUTE(SUBSTITUTE(SUBSTITUTE(SUBSTITUTE(SUBSTITUTE(SUBSTITUTE(SUBSTITUTE(SUBSTITUTE(SUBSTITUTE(SUBSTITUTE(TRIM(C68&amp;""),"۰","0"),"۱","1"),"۲","2"),"۳","3"),"۴","4"),"۵","5"),"۶","6"),"۷","7"),"۸","8"),"۹","9"),"-","/"),".","/"))</f>
        <v/>
      </c>
      <c r="O68">
        <f>IF(C68="","",IF(ISNUMBER(C68),C68,IFERROR(IF(VALUE(LEFT(N68,FIND("/",N68)-1))&gt;1700,DATE(VALUE(LEFT(N68,FIND("/",N68)-1)),VALUE(LEFT(MID(N68,FIND("/",N68)+1,20),FIND("/",MID(N68,FIND("/",N68)+1,20))-1)),VALUE(MID(MID(N68,FIND("/",N68)+1,20),FIND("/",MID(N68,FIND("/",N68)+1,20))+1,20))),INDEX(cal!$B$2:$B$52,MATCH(VALUE(LEFT(N68,FIND("/",N68)-1)),cal!$A$2:$A$52,0))+IF(VALUE(LEFT(MID(N68,FIND("/",N68)+1,20),FIND("/",MID(N68,FIND("/",N68)+1,20))-1))&lt;=6,(VALUE(LEFT(MID(N68,FIND("/",N68)+1,20),FIND("/",MID(N68,FIND("/",N68)+1,20))-1))-1)*31,186+(VALUE(LEFT(MID(N68,FIND("/",N68)+1,20),FIND("/",MID(N68,FIND("/",N68)+1,20))-1))-7)*30)+VALUE(MID(MID(N68,FIND("/",N68)+1,20),FIND("/",MID(N68,FIND("/",N68)+1,20))+1,20))-1),"")))</f>
        <v/>
      </c>
      <c r="P68">
        <f>IF(ISNUMBER(D68),"",SUBSTITUTE(SUBSTITUTE(SUBSTITUTE(SUBSTITUTE(SUBSTITUTE(SUBSTITUTE(SUBSTITUTE(SUBSTITUTE(SUBSTITUTE(SUBSTITUTE(SUBSTITUTE(SUBSTITUTE(TRIM(D68&amp;""),"۰","0"),"۱","1"),"۲","2"),"۳","3"),"۴","4"),"۵","5"),"۶","6"),"۷","7"),"۸","8"),"۹","9"),"-","/"),".","/"))</f>
        <v/>
      </c>
      <c r="Q68">
        <f>IF(D68="","",IF(ISNUMBER(D68),D68,IFERROR(IF(VALUE(LEFT(P68,FIND("/",P68)-1))&gt;1700,DATE(VALUE(LEFT(P68,FIND("/",P68)-1)),VALUE(LEFT(MID(P68,FIND("/",P68)+1,20),FIND("/",MID(P68,FIND("/",P68)+1,20))-1)),VALUE(MID(MID(P68,FIND("/",P68)+1,20),FIND("/",MID(P68,FIND("/",P68)+1,20))+1,20))),INDEX(cal!$B$2:$B$52,MATCH(VALUE(LEFT(P68,FIND("/",P68)-1)),cal!$A$2:$A$52,0))+IF(VALUE(LEFT(MID(P68,FIND("/",P68)+1,20),FIND("/",MID(P68,FIND("/",P68)+1,20))-1))&lt;=6,(VALUE(LEFT(MID(P68,FIND("/",P68)+1,20),FIND("/",MID(P68,FIND("/",P68)+1,20))-1))-1)*31,186+(VALUE(LEFT(MID(P68,FIND("/",P68)+1,20),FIND("/",MID(P68,FIND("/",P68)+1,20))-1))-7)*30)+VALUE(MID(MID(P68,FIND("/",P68)+1,20),FIND("/",MID(P68,FIND("/",P68)+1,20))+1,20))-1),"")))</f>
        <v/>
      </c>
      <c r="R68">
        <f>IF(OR(I68="■",J68="■",K68="■"),1,"")</f>
        <v/>
      </c>
    </row>
    <row r="69">
      <c r="A69" s="15">
        <f>IF(B69="","",ROW()-8)</f>
        <v/>
      </c>
      <c r="B69" s="4" t="n"/>
      <c r="C69" s="5" t="n"/>
      <c r="D69" s="5" t="n"/>
      <c r="E69" s="4" t="n"/>
      <c r="F69" s="16" t="n"/>
      <c r="G69" s="16" t="n"/>
      <c r="H69" s="16" t="n"/>
      <c r="I69" s="17">
        <f>IF(OR(O69="",Q69=""),"",IF(AND(O69&lt;=$O$4+6,Q69&gt;=$O$4+0),"■",""))</f>
        <v/>
      </c>
      <c r="J69" s="17">
        <f>IF(OR(O69="",Q69=""),"",IF(AND(O69&lt;=$O$4+13,Q69&gt;=$O$4+7),"■",""))</f>
        <v/>
      </c>
      <c r="K69" s="17">
        <f>IF(OR(O69="",Q69=""),"",IF(AND(O69&lt;=$O$4+20,Q69&gt;=$O$4+14),"■",""))</f>
        <v/>
      </c>
      <c r="L69" s="18">
        <f>IF(OR(O69="",Q69=""),"",IF(R69&lt;&gt;1,"خارج از ۳ هفته",IF(AND(F69="آماده",G69="آماده",H69="آماده"),"آماده ✓","مانع: "&amp;TRIM(IF(F69="نه","مصالح ","")&amp;IF(G69="نه","نقشه ","")&amp;IF(H69="نه","نیرو","")))))</f>
        <v/>
      </c>
      <c r="N69">
        <f>IF(ISNUMBER(C69),"",SUBSTITUTE(SUBSTITUTE(SUBSTITUTE(SUBSTITUTE(SUBSTITUTE(SUBSTITUTE(SUBSTITUTE(SUBSTITUTE(SUBSTITUTE(SUBSTITUTE(SUBSTITUTE(SUBSTITUTE(TRIM(C69&amp;""),"۰","0"),"۱","1"),"۲","2"),"۳","3"),"۴","4"),"۵","5"),"۶","6"),"۷","7"),"۸","8"),"۹","9"),"-","/"),".","/"))</f>
        <v/>
      </c>
      <c r="O69">
        <f>IF(C69="","",IF(ISNUMBER(C69),C69,IFERROR(IF(VALUE(LEFT(N69,FIND("/",N69)-1))&gt;1700,DATE(VALUE(LEFT(N69,FIND("/",N69)-1)),VALUE(LEFT(MID(N69,FIND("/",N69)+1,20),FIND("/",MID(N69,FIND("/",N69)+1,20))-1)),VALUE(MID(MID(N69,FIND("/",N69)+1,20),FIND("/",MID(N69,FIND("/",N69)+1,20))+1,20))),INDEX(cal!$B$2:$B$52,MATCH(VALUE(LEFT(N69,FIND("/",N69)-1)),cal!$A$2:$A$52,0))+IF(VALUE(LEFT(MID(N69,FIND("/",N69)+1,20),FIND("/",MID(N69,FIND("/",N69)+1,20))-1))&lt;=6,(VALUE(LEFT(MID(N69,FIND("/",N69)+1,20),FIND("/",MID(N69,FIND("/",N69)+1,20))-1))-1)*31,186+(VALUE(LEFT(MID(N69,FIND("/",N69)+1,20),FIND("/",MID(N69,FIND("/",N69)+1,20))-1))-7)*30)+VALUE(MID(MID(N69,FIND("/",N69)+1,20),FIND("/",MID(N69,FIND("/",N69)+1,20))+1,20))-1),"")))</f>
        <v/>
      </c>
      <c r="P69">
        <f>IF(ISNUMBER(D69),"",SUBSTITUTE(SUBSTITUTE(SUBSTITUTE(SUBSTITUTE(SUBSTITUTE(SUBSTITUTE(SUBSTITUTE(SUBSTITUTE(SUBSTITUTE(SUBSTITUTE(SUBSTITUTE(SUBSTITUTE(TRIM(D69&amp;""),"۰","0"),"۱","1"),"۲","2"),"۳","3"),"۴","4"),"۵","5"),"۶","6"),"۷","7"),"۸","8"),"۹","9"),"-","/"),".","/"))</f>
        <v/>
      </c>
      <c r="Q69">
        <f>IF(D69="","",IF(ISNUMBER(D69),D69,IFERROR(IF(VALUE(LEFT(P69,FIND("/",P69)-1))&gt;1700,DATE(VALUE(LEFT(P69,FIND("/",P69)-1)),VALUE(LEFT(MID(P69,FIND("/",P69)+1,20),FIND("/",MID(P69,FIND("/",P69)+1,20))-1)),VALUE(MID(MID(P69,FIND("/",P69)+1,20),FIND("/",MID(P69,FIND("/",P69)+1,20))+1,20))),INDEX(cal!$B$2:$B$52,MATCH(VALUE(LEFT(P69,FIND("/",P69)-1)),cal!$A$2:$A$52,0))+IF(VALUE(LEFT(MID(P69,FIND("/",P69)+1,20),FIND("/",MID(P69,FIND("/",P69)+1,20))-1))&lt;=6,(VALUE(LEFT(MID(P69,FIND("/",P69)+1,20),FIND("/",MID(P69,FIND("/",P69)+1,20))-1))-1)*31,186+(VALUE(LEFT(MID(P69,FIND("/",P69)+1,20),FIND("/",MID(P69,FIND("/",P69)+1,20))-1))-7)*30)+VALUE(MID(MID(P69,FIND("/",P69)+1,20),FIND("/",MID(P69,FIND("/",P69)+1,20))+1,20))-1),"")))</f>
        <v/>
      </c>
      <c r="R69">
        <f>IF(OR(I69="■",J69="■",K69="■"),1,"")</f>
        <v/>
      </c>
    </row>
    <row r="70">
      <c r="A70" s="15">
        <f>IF(B70="","",ROW()-8)</f>
        <v/>
      </c>
      <c r="B70" s="4" t="n"/>
      <c r="C70" s="5" t="n"/>
      <c r="D70" s="5" t="n"/>
      <c r="E70" s="4" t="n"/>
      <c r="F70" s="16" t="n"/>
      <c r="G70" s="16" t="n"/>
      <c r="H70" s="16" t="n"/>
      <c r="I70" s="17">
        <f>IF(OR(O70="",Q70=""),"",IF(AND(O70&lt;=$O$4+6,Q70&gt;=$O$4+0),"■",""))</f>
        <v/>
      </c>
      <c r="J70" s="17">
        <f>IF(OR(O70="",Q70=""),"",IF(AND(O70&lt;=$O$4+13,Q70&gt;=$O$4+7),"■",""))</f>
        <v/>
      </c>
      <c r="K70" s="17">
        <f>IF(OR(O70="",Q70=""),"",IF(AND(O70&lt;=$O$4+20,Q70&gt;=$O$4+14),"■",""))</f>
        <v/>
      </c>
      <c r="L70" s="18">
        <f>IF(OR(O70="",Q70=""),"",IF(R70&lt;&gt;1,"خارج از ۳ هفته",IF(AND(F70="آماده",G70="آماده",H70="آماده"),"آماده ✓","مانع: "&amp;TRIM(IF(F70="نه","مصالح ","")&amp;IF(G70="نه","نقشه ","")&amp;IF(H70="نه","نیرو","")))))</f>
        <v/>
      </c>
      <c r="N70">
        <f>IF(ISNUMBER(C70),"",SUBSTITUTE(SUBSTITUTE(SUBSTITUTE(SUBSTITUTE(SUBSTITUTE(SUBSTITUTE(SUBSTITUTE(SUBSTITUTE(SUBSTITUTE(SUBSTITUTE(SUBSTITUTE(SUBSTITUTE(TRIM(C70&amp;""),"۰","0"),"۱","1"),"۲","2"),"۳","3"),"۴","4"),"۵","5"),"۶","6"),"۷","7"),"۸","8"),"۹","9"),"-","/"),".","/"))</f>
        <v/>
      </c>
      <c r="O70">
        <f>IF(C70="","",IF(ISNUMBER(C70),C70,IFERROR(IF(VALUE(LEFT(N70,FIND("/",N70)-1))&gt;1700,DATE(VALUE(LEFT(N70,FIND("/",N70)-1)),VALUE(LEFT(MID(N70,FIND("/",N70)+1,20),FIND("/",MID(N70,FIND("/",N70)+1,20))-1)),VALUE(MID(MID(N70,FIND("/",N70)+1,20),FIND("/",MID(N70,FIND("/",N70)+1,20))+1,20))),INDEX(cal!$B$2:$B$52,MATCH(VALUE(LEFT(N70,FIND("/",N70)-1)),cal!$A$2:$A$52,0))+IF(VALUE(LEFT(MID(N70,FIND("/",N70)+1,20),FIND("/",MID(N70,FIND("/",N70)+1,20))-1))&lt;=6,(VALUE(LEFT(MID(N70,FIND("/",N70)+1,20),FIND("/",MID(N70,FIND("/",N70)+1,20))-1))-1)*31,186+(VALUE(LEFT(MID(N70,FIND("/",N70)+1,20),FIND("/",MID(N70,FIND("/",N70)+1,20))-1))-7)*30)+VALUE(MID(MID(N70,FIND("/",N70)+1,20),FIND("/",MID(N70,FIND("/",N70)+1,20))+1,20))-1),"")))</f>
        <v/>
      </c>
      <c r="P70">
        <f>IF(ISNUMBER(D70),"",SUBSTITUTE(SUBSTITUTE(SUBSTITUTE(SUBSTITUTE(SUBSTITUTE(SUBSTITUTE(SUBSTITUTE(SUBSTITUTE(SUBSTITUTE(SUBSTITUTE(SUBSTITUTE(SUBSTITUTE(TRIM(D70&amp;""),"۰","0"),"۱","1"),"۲","2"),"۳","3"),"۴","4"),"۵","5"),"۶","6"),"۷","7"),"۸","8"),"۹","9"),"-","/"),".","/"))</f>
        <v/>
      </c>
      <c r="Q70">
        <f>IF(D70="","",IF(ISNUMBER(D70),D70,IFERROR(IF(VALUE(LEFT(P70,FIND("/",P70)-1))&gt;1700,DATE(VALUE(LEFT(P70,FIND("/",P70)-1)),VALUE(LEFT(MID(P70,FIND("/",P70)+1,20),FIND("/",MID(P70,FIND("/",P70)+1,20))-1)),VALUE(MID(MID(P70,FIND("/",P70)+1,20),FIND("/",MID(P70,FIND("/",P70)+1,20))+1,20))),INDEX(cal!$B$2:$B$52,MATCH(VALUE(LEFT(P70,FIND("/",P70)-1)),cal!$A$2:$A$52,0))+IF(VALUE(LEFT(MID(P70,FIND("/",P70)+1,20),FIND("/",MID(P70,FIND("/",P70)+1,20))-1))&lt;=6,(VALUE(LEFT(MID(P70,FIND("/",P70)+1,20),FIND("/",MID(P70,FIND("/",P70)+1,20))-1))-1)*31,186+(VALUE(LEFT(MID(P70,FIND("/",P70)+1,20),FIND("/",MID(P70,FIND("/",P70)+1,20))-1))-7)*30)+VALUE(MID(MID(P70,FIND("/",P70)+1,20),FIND("/",MID(P70,FIND("/",P70)+1,20))+1,20))-1),"")))</f>
        <v/>
      </c>
      <c r="R70">
        <f>IF(OR(I70="■",J70="■",K70="■"),1,"")</f>
        <v/>
      </c>
    </row>
    <row r="71">
      <c r="A71" s="15">
        <f>IF(B71="","",ROW()-8)</f>
        <v/>
      </c>
      <c r="B71" s="4" t="n"/>
      <c r="C71" s="5" t="n"/>
      <c r="D71" s="5" t="n"/>
      <c r="E71" s="4" t="n"/>
      <c r="F71" s="16" t="n"/>
      <c r="G71" s="16" t="n"/>
      <c r="H71" s="16" t="n"/>
      <c r="I71" s="17">
        <f>IF(OR(O71="",Q71=""),"",IF(AND(O71&lt;=$O$4+6,Q71&gt;=$O$4+0),"■",""))</f>
        <v/>
      </c>
      <c r="J71" s="17">
        <f>IF(OR(O71="",Q71=""),"",IF(AND(O71&lt;=$O$4+13,Q71&gt;=$O$4+7),"■",""))</f>
        <v/>
      </c>
      <c r="K71" s="17">
        <f>IF(OR(O71="",Q71=""),"",IF(AND(O71&lt;=$O$4+20,Q71&gt;=$O$4+14),"■",""))</f>
        <v/>
      </c>
      <c r="L71" s="18">
        <f>IF(OR(O71="",Q71=""),"",IF(R71&lt;&gt;1,"خارج از ۳ هفته",IF(AND(F71="آماده",G71="آماده",H71="آماده"),"آماده ✓","مانع: "&amp;TRIM(IF(F71="نه","مصالح ","")&amp;IF(G71="نه","نقشه ","")&amp;IF(H71="نه","نیرو","")))))</f>
        <v/>
      </c>
      <c r="N71">
        <f>IF(ISNUMBER(C71),"",SUBSTITUTE(SUBSTITUTE(SUBSTITUTE(SUBSTITUTE(SUBSTITUTE(SUBSTITUTE(SUBSTITUTE(SUBSTITUTE(SUBSTITUTE(SUBSTITUTE(SUBSTITUTE(SUBSTITUTE(TRIM(C71&amp;""),"۰","0"),"۱","1"),"۲","2"),"۳","3"),"۴","4"),"۵","5"),"۶","6"),"۷","7"),"۸","8"),"۹","9"),"-","/"),".","/"))</f>
        <v/>
      </c>
      <c r="O71">
        <f>IF(C71="","",IF(ISNUMBER(C71),C71,IFERROR(IF(VALUE(LEFT(N71,FIND("/",N71)-1))&gt;1700,DATE(VALUE(LEFT(N71,FIND("/",N71)-1)),VALUE(LEFT(MID(N71,FIND("/",N71)+1,20),FIND("/",MID(N71,FIND("/",N71)+1,20))-1)),VALUE(MID(MID(N71,FIND("/",N71)+1,20),FIND("/",MID(N71,FIND("/",N71)+1,20))+1,20))),INDEX(cal!$B$2:$B$52,MATCH(VALUE(LEFT(N71,FIND("/",N71)-1)),cal!$A$2:$A$52,0))+IF(VALUE(LEFT(MID(N71,FIND("/",N71)+1,20),FIND("/",MID(N71,FIND("/",N71)+1,20))-1))&lt;=6,(VALUE(LEFT(MID(N71,FIND("/",N71)+1,20),FIND("/",MID(N71,FIND("/",N71)+1,20))-1))-1)*31,186+(VALUE(LEFT(MID(N71,FIND("/",N71)+1,20),FIND("/",MID(N71,FIND("/",N71)+1,20))-1))-7)*30)+VALUE(MID(MID(N71,FIND("/",N71)+1,20),FIND("/",MID(N71,FIND("/",N71)+1,20))+1,20))-1),"")))</f>
        <v/>
      </c>
      <c r="P71">
        <f>IF(ISNUMBER(D71),"",SUBSTITUTE(SUBSTITUTE(SUBSTITUTE(SUBSTITUTE(SUBSTITUTE(SUBSTITUTE(SUBSTITUTE(SUBSTITUTE(SUBSTITUTE(SUBSTITUTE(SUBSTITUTE(SUBSTITUTE(TRIM(D71&amp;""),"۰","0"),"۱","1"),"۲","2"),"۳","3"),"۴","4"),"۵","5"),"۶","6"),"۷","7"),"۸","8"),"۹","9"),"-","/"),".","/"))</f>
        <v/>
      </c>
      <c r="Q71">
        <f>IF(D71="","",IF(ISNUMBER(D71),D71,IFERROR(IF(VALUE(LEFT(P71,FIND("/",P71)-1))&gt;1700,DATE(VALUE(LEFT(P71,FIND("/",P71)-1)),VALUE(LEFT(MID(P71,FIND("/",P71)+1,20),FIND("/",MID(P71,FIND("/",P71)+1,20))-1)),VALUE(MID(MID(P71,FIND("/",P71)+1,20),FIND("/",MID(P71,FIND("/",P71)+1,20))+1,20))),INDEX(cal!$B$2:$B$52,MATCH(VALUE(LEFT(P71,FIND("/",P71)-1)),cal!$A$2:$A$52,0))+IF(VALUE(LEFT(MID(P71,FIND("/",P71)+1,20),FIND("/",MID(P71,FIND("/",P71)+1,20))-1))&lt;=6,(VALUE(LEFT(MID(P71,FIND("/",P71)+1,20),FIND("/",MID(P71,FIND("/",P71)+1,20))-1))-1)*31,186+(VALUE(LEFT(MID(P71,FIND("/",P71)+1,20),FIND("/",MID(P71,FIND("/",P71)+1,20))-1))-7)*30)+VALUE(MID(MID(P71,FIND("/",P71)+1,20),FIND("/",MID(P71,FIND("/",P71)+1,20))+1,20))-1),"")))</f>
        <v/>
      </c>
      <c r="R71">
        <f>IF(OR(I71="■",J71="■",K71="■"),1,"")</f>
        <v/>
      </c>
    </row>
    <row r="72">
      <c r="A72" s="15">
        <f>IF(B72="","",ROW()-8)</f>
        <v/>
      </c>
      <c r="B72" s="4" t="n"/>
      <c r="C72" s="5" t="n"/>
      <c r="D72" s="5" t="n"/>
      <c r="E72" s="4" t="n"/>
      <c r="F72" s="16" t="n"/>
      <c r="G72" s="16" t="n"/>
      <c r="H72" s="16" t="n"/>
      <c r="I72" s="17">
        <f>IF(OR(O72="",Q72=""),"",IF(AND(O72&lt;=$O$4+6,Q72&gt;=$O$4+0),"■",""))</f>
        <v/>
      </c>
      <c r="J72" s="17">
        <f>IF(OR(O72="",Q72=""),"",IF(AND(O72&lt;=$O$4+13,Q72&gt;=$O$4+7),"■",""))</f>
        <v/>
      </c>
      <c r="K72" s="17">
        <f>IF(OR(O72="",Q72=""),"",IF(AND(O72&lt;=$O$4+20,Q72&gt;=$O$4+14),"■",""))</f>
        <v/>
      </c>
      <c r="L72" s="18">
        <f>IF(OR(O72="",Q72=""),"",IF(R72&lt;&gt;1,"خارج از ۳ هفته",IF(AND(F72="آماده",G72="آماده",H72="آماده"),"آماده ✓","مانع: "&amp;TRIM(IF(F72="نه","مصالح ","")&amp;IF(G72="نه","نقشه ","")&amp;IF(H72="نه","نیرو","")))))</f>
        <v/>
      </c>
      <c r="N72">
        <f>IF(ISNUMBER(C72),"",SUBSTITUTE(SUBSTITUTE(SUBSTITUTE(SUBSTITUTE(SUBSTITUTE(SUBSTITUTE(SUBSTITUTE(SUBSTITUTE(SUBSTITUTE(SUBSTITUTE(SUBSTITUTE(SUBSTITUTE(TRIM(C72&amp;""),"۰","0"),"۱","1"),"۲","2"),"۳","3"),"۴","4"),"۵","5"),"۶","6"),"۷","7"),"۸","8"),"۹","9"),"-","/"),".","/"))</f>
        <v/>
      </c>
      <c r="O72">
        <f>IF(C72="","",IF(ISNUMBER(C72),C72,IFERROR(IF(VALUE(LEFT(N72,FIND("/",N72)-1))&gt;1700,DATE(VALUE(LEFT(N72,FIND("/",N72)-1)),VALUE(LEFT(MID(N72,FIND("/",N72)+1,20),FIND("/",MID(N72,FIND("/",N72)+1,20))-1)),VALUE(MID(MID(N72,FIND("/",N72)+1,20),FIND("/",MID(N72,FIND("/",N72)+1,20))+1,20))),INDEX(cal!$B$2:$B$52,MATCH(VALUE(LEFT(N72,FIND("/",N72)-1)),cal!$A$2:$A$52,0))+IF(VALUE(LEFT(MID(N72,FIND("/",N72)+1,20),FIND("/",MID(N72,FIND("/",N72)+1,20))-1))&lt;=6,(VALUE(LEFT(MID(N72,FIND("/",N72)+1,20),FIND("/",MID(N72,FIND("/",N72)+1,20))-1))-1)*31,186+(VALUE(LEFT(MID(N72,FIND("/",N72)+1,20),FIND("/",MID(N72,FIND("/",N72)+1,20))-1))-7)*30)+VALUE(MID(MID(N72,FIND("/",N72)+1,20),FIND("/",MID(N72,FIND("/",N72)+1,20))+1,20))-1),"")))</f>
        <v/>
      </c>
      <c r="P72">
        <f>IF(ISNUMBER(D72),"",SUBSTITUTE(SUBSTITUTE(SUBSTITUTE(SUBSTITUTE(SUBSTITUTE(SUBSTITUTE(SUBSTITUTE(SUBSTITUTE(SUBSTITUTE(SUBSTITUTE(SUBSTITUTE(SUBSTITUTE(TRIM(D72&amp;""),"۰","0"),"۱","1"),"۲","2"),"۳","3"),"۴","4"),"۵","5"),"۶","6"),"۷","7"),"۸","8"),"۹","9"),"-","/"),".","/"))</f>
        <v/>
      </c>
      <c r="Q72">
        <f>IF(D72="","",IF(ISNUMBER(D72),D72,IFERROR(IF(VALUE(LEFT(P72,FIND("/",P72)-1))&gt;1700,DATE(VALUE(LEFT(P72,FIND("/",P72)-1)),VALUE(LEFT(MID(P72,FIND("/",P72)+1,20),FIND("/",MID(P72,FIND("/",P72)+1,20))-1)),VALUE(MID(MID(P72,FIND("/",P72)+1,20),FIND("/",MID(P72,FIND("/",P72)+1,20))+1,20))),INDEX(cal!$B$2:$B$52,MATCH(VALUE(LEFT(P72,FIND("/",P72)-1)),cal!$A$2:$A$52,0))+IF(VALUE(LEFT(MID(P72,FIND("/",P72)+1,20),FIND("/",MID(P72,FIND("/",P72)+1,20))-1))&lt;=6,(VALUE(LEFT(MID(P72,FIND("/",P72)+1,20),FIND("/",MID(P72,FIND("/",P72)+1,20))-1))-1)*31,186+(VALUE(LEFT(MID(P72,FIND("/",P72)+1,20),FIND("/",MID(P72,FIND("/",P72)+1,20))-1))-7)*30)+VALUE(MID(MID(P72,FIND("/",P72)+1,20),FIND("/",MID(P72,FIND("/",P72)+1,20))+1,20))-1),"")))</f>
        <v/>
      </c>
      <c r="R72">
        <f>IF(OR(I72="■",J72="■",K72="■"),1,"")</f>
        <v/>
      </c>
    </row>
    <row r="73">
      <c r="A73" s="15">
        <f>IF(B73="","",ROW()-8)</f>
        <v/>
      </c>
      <c r="B73" s="4" t="n"/>
      <c r="C73" s="5" t="n"/>
      <c r="D73" s="5" t="n"/>
      <c r="E73" s="4" t="n"/>
      <c r="F73" s="16" t="n"/>
      <c r="G73" s="16" t="n"/>
      <c r="H73" s="16" t="n"/>
      <c r="I73" s="17">
        <f>IF(OR(O73="",Q73=""),"",IF(AND(O73&lt;=$O$4+6,Q73&gt;=$O$4+0),"■",""))</f>
        <v/>
      </c>
      <c r="J73" s="17">
        <f>IF(OR(O73="",Q73=""),"",IF(AND(O73&lt;=$O$4+13,Q73&gt;=$O$4+7),"■",""))</f>
        <v/>
      </c>
      <c r="K73" s="17">
        <f>IF(OR(O73="",Q73=""),"",IF(AND(O73&lt;=$O$4+20,Q73&gt;=$O$4+14),"■",""))</f>
        <v/>
      </c>
      <c r="L73" s="18">
        <f>IF(OR(O73="",Q73=""),"",IF(R73&lt;&gt;1,"خارج از ۳ هفته",IF(AND(F73="آماده",G73="آماده",H73="آماده"),"آماده ✓","مانع: "&amp;TRIM(IF(F73="نه","مصالح ","")&amp;IF(G73="نه","نقشه ","")&amp;IF(H73="نه","نیرو","")))))</f>
        <v/>
      </c>
      <c r="N73">
        <f>IF(ISNUMBER(C73),"",SUBSTITUTE(SUBSTITUTE(SUBSTITUTE(SUBSTITUTE(SUBSTITUTE(SUBSTITUTE(SUBSTITUTE(SUBSTITUTE(SUBSTITUTE(SUBSTITUTE(SUBSTITUTE(SUBSTITUTE(TRIM(C73&amp;""),"۰","0"),"۱","1"),"۲","2"),"۳","3"),"۴","4"),"۵","5"),"۶","6"),"۷","7"),"۸","8"),"۹","9"),"-","/"),".","/"))</f>
        <v/>
      </c>
      <c r="O73">
        <f>IF(C73="","",IF(ISNUMBER(C73),C73,IFERROR(IF(VALUE(LEFT(N73,FIND("/",N73)-1))&gt;1700,DATE(VALUE(LEFT(N73,FIND("/",N73)-1)),VALUE(LEFT(MID(N73,FIND("/",N73)+1,20),FIND("/",MID(N73,FIND("/",N73)+1,20))-1)),VALUE(MID(MID(N73,FIND("/",N73)+1,20),FIND("/",MID(N73,FIND("/",N73)+1,20))+1,20))),INDEX(cal!$B$2:$B$52,MATCH(VALUE(LEFT(N73,FIND("/",N73)-1)),cal!$A$2:$A$52,0))+IF(VALUE(LEFT(MID(N73,FIND("/",N73)+1,20),FIND("/",MID(N73,FIND("/",N73)+1,20))-1))&lt;=6,(VALUE(LEFT(MID(N73,FIND("/",N73)+1,20),FIND("/",MID(N73,FIND("/",N73)+1,20))-1))-1)*31,186+(VALUE(LEFT(MID(N73,FIND("/",N73)+1,20),FIND("/",MID(N73,FIND("/",N73)+1,20))-1))-7)*30)+VALUE(MID(MID(N73,FIND("/",N73)+1,20),FIND("/",MID(N73,FIND("/",N73)+1,20))+1,20))-1),"")))</f>
        <v/>
      </c>
      <c r="P73">
        <f>IF(ISNUMBER(D73),"",SUBSTITUTE(SUBSTITUTE(SUBSTITUTE(SUBSTITUTE(SUBSTITUTE(SUBSTITUTE(SUBSTITUTE(SUBSTITUTE(SUBSTITUTE(SUBSTITUTE(SUBSTITUTE(SUBSTITUTE(TRIM(D73&amp;""),"۰","0"),"۱","1"),"۲","2"),"۳","3"),"۴","4"),"۵","5"),"۶","6"),"۷","7"),"۸","8"),"۹","9"),"-","/"),".","/"))</f>
        <v/>
      </c>
      <c r="Q73">
        <f>IF(D73="","",IF(ISNUMBER(D73),D73,IFERROR(IF(VALUE(LEFT(P73,FIND("/",P73)-1))&gt;1700,DATE(VALUE(LEFT(P73,FIND("/",P73)-1)),VALUE(LEFT(MID(P73,FIND("/",P73)+1,20),FIND("/",MID(P73,FIND("/",P73)+1,20))-1)),VALUE(MID(MID(P73,FIND("/",P73)+1,20),FIND("/",MID(P73,FIND("/",P73)+1,20))+1,20))),INDEX(cal!$B$2:$B$52,MATCH(VALUE(LEFT(P73,FIND("/",P73)-1)),cal!$A$2:$A$52,0))+IF(VALUE(LEFT(MID(P73,FIND("/",P73)+1,20),FIND("/",MID(P73,FIND("/",P73)+1,20))-1))&lt;=6,(VALUE(LEFT(MID(P73,FIND("/",P73)+1,20),FIND("/",MID(P73,FIND("/",P73)+1,20))-1))-1)*31,186+(VALUE(LEFT(MID(P73,FIND("/",P73)+1,20),FIND("/",MID(P73,FIND("/",P73)+1,20))-1))-7)*30)+VALUE(MID(MID(P73,FIND("/",P73)+1,20),FIND("/",MID(P73,FIND("/",P73)+1,20))+1,20))-1),"")))</f>
        <v/>
      </c>
      <c r="R73">
        <f>IF(OR(I73="■",J73="■",K73="■"),1,"")</f>
        <v/>
      </c>
    </row>
    <row r="74">
      <c r="A74" s="15">
        <f>IF(B74="","",ROW()-8)</f>
        <v/>
      </c>
      <c r="B74" s="4" t="n"/>
      <c r="C74" s="5" t="n"/>
      <c r="D74" s="5" t="n"/>
      <c r="E74" s="4" t="n"/>
      <c r="F74" s="16" t="n"/>
      <c r="G74" s="16" t="n"/>
      <c r="H74" s="16" t="n"/>
      <c r="I74" s="17">
        <f>IF(OR(O74="",Q74=""),"",IF(AND(O74&lt;=$O$4+6,Q74&gt;=$O$4+0),"■",""))</f>
        <v/>
      </c>
      <c r="J74" s="17">
        <f>IF(OR(O74="",Q74=""),"",IF(AND(O74&lt;=$O$4+13,Q74&gt;=$O$4+7),"■",""))</f>
        <v/>
      </c>
      <c r="K74" s="17">
        <f>IF(OR(O74="",Q74=""),"",IF(AND(O74&lt;=$O$4+20,Q74&gt;=$O$4+14),"■",""))</f>
        <v/>
      </c>
      <c r="L74" s="18">
        <f>IF(OR(O74="",Q74=""),"",IF(R74&lt;&gt;1,"خارج از ۳ هفته",IF(AND(F74="آماده",G74="آماده",H74="آماده"),"آماده ✓","مانع: "&amp;TRIM(IF(F74="نه","مصالح ","")&amp;IF(G74="نه","نقشه ","")&amp;IF(H74="نه","نیرو","")))))</f>
        <v/>
      </c>
      <c r="N74">
        <f>IF(ISNUMBER(C74),"",SUBSTITUTE(SUBSTITUTE(SUBSTITUTE(SUBSTITUTE(SUBSTITUTE(SUBSTITUTE(SUBSTITUTE(SUBSTITUTE(SUBSTITUTE(SUBSTITUTE(SUBSTITUTE(SUBSTITUTE(TRIM(C74&amp;""),"۰","0"),"۱","1"),"۲","2"),"۳","3"),"۴","4"),"۵","5"),"۶","6"),"۷","7"),"۸","8"),"۹","9"),"-","/"),".","/"))</f>
        <v/>
      </c>
      <c r="O74">
        <f>IF(C74="","",IF(ISNUMBER(C74),C74,IFERROR(IF(VALUE(LEFT(N74,FIND("/",N74)-1))&gt;1700,DATE(VALUE(LEFT(N74,FIND("/",N74)-1)),VALUE(LEFT(MID(N74,FIND("/",N74)+1,20),FIND("/",MID(N74,FIND("/",N74)+1,20))-1)),VALUE(MID(MID(N74,FIND("/",N74)+1,20),FIND("/",MID(N74,FIND("/",N74)+1,20))+1,20))),INDEX(cal!$B$2:$B$52,MATCH(VALUE(LEFT(N74,FIND("/",N74)-1)),cal!$A$2:$A$52,0))+IF(VALUE(LEFT(MID(N74,FIND("/",N74)+1,20),FIND("/",MID(N74,FIND("/",N74)+1,20))-1))&lt;=6,(VALUE(LEFT(MID(N74,FIND("/",N74)+1,20),FIND("/",MID(N74,FIND("/",N74)+1,20))-1))-1)*31,186+(VALUE(LEFT(MID(N74,FIND("/",N74)+1,20),FIND("/",MID(N74,FIND("/",N74)+1,20))-1))-7)*30)+VALUE(MID(MID(N74,FIND("/",N74)+1,20),FIND("/",MID(N74,FIND("/",N74)+1,20))+1,20))-1),"")))</f>
        <v/>
      </c>
      <c r="P74">
        <f>IF(ISNUMBER(D74),"",SUBSTITUTE(SUBSTITUTE(SUBSTITUTE(SUBSTITUTE(SUBSTITUTE(SUBSTITUTE(SUBSTITUTE(SUBSTITUTE(SUBSTITUTE(SUBSTITUTE(SUBSTITUTE(SUBSTITUTE(TRIM(D74&amp;""),"۰","0"),"۱","1"),"۲","2"),"۳","3"),"۴","4"),"۵","5"),"۶","6"),"۷","7"),"۸","8"),"۹","9"),"-","/"),".","/"))</f>
        <v/>
      </c>
      <c r="Q74">
        <f>IF(D74="","",IF(ISNUMBER(D74),D74,IFERROR(IF(VALUE(LEFT(P74,FIND("/",P74)-1))&gt;1700,DATE(VALUE(LEFT(P74,FIND("/",P74)-1)),VALUE(LEFT(MID(P74,FIND("/",P74)+1,20),FIND("/",MID(P74,FIND("/",P74)+1,20))-1)),VALUE(MID(MID(P74,FIND("/",P74)+1,20),FIND("/",MID(P74,FIND("/",P74)+1,20))+1,20))),INDEX(cal!$B$2:$B$52,MATCH(VALUE(LEFT(P74,FIND("/",P74)-1)),cal!$A$2:$A$52,0))+IF(VALUE(LEFT(MID(P74,FIND("/",P74)+1,20),FIND("/",MID(P74,FIND("/",P74)+1,20))-1))&lt;=6,(VALUE(LEFT(MID(P74,FIND("/",P74)+1,20),FIND("/",MID(P74,FIND("/",P74)+1,20))-1))-1)*31,186+(VALUE(LEFT(MID(P74,FIND("/",P74)+1,20),FIND("/",MID(P74,FIND("/",P74)+1,20))-1))-7)*30)+VALUE(MID(MID(P74,FIND("/",P74)+1,20),FIND("/",MID(P74,FIND("/",P74)+1,20))+1,20))-1),"")))</f>
        <v/>
      </c>
      <c r="R74">
        <f>IF(OR(I74="■",J74="■",K74="■"),1,"")</f>
        <v/>
      </c>
    </row>
    <row r="75">
      <c r="A75" s="15">
        <f>IF(B75="","",ROW()-8)</f>
        <v/>
      </c>
      <c r="B75" s="4" t="n"/>
      <c r="C75" s="5" t="n"/>
      <c r="D75" s="5" t="n"/>
      <c r="E75" s="4" t="n"/>
      <c r="F75" s="16" t="n"/>
      <c r="G75" s="16" t="n"/>
      <c r="H75" s="16" t="n"/>
      <c r="I75" s="17">
        <f>IF(OR(O75="",Q75=""),"",IF(AND(O75&lt;=$O$4+6,Q75&gt;=$O$4+0),"■",""))</f>
        <v/>
      </c>
      <c r="J75" s="17">
        <f>IF(OR(O75="",Q75=""),"",IF(AND(O75&lt;=$O$4+13,Q75&gt;=$O$4+7),"■",""))</f>
        <v/>
      </c>
      <c r="K75" s="17">
        <f>IF(OR(O75="",Q75=""),"",IF(AND(O75&lt;=$O$4+20,Q75&gt;=$O$4+14),"■",""))</f>
        <v/>
      </c>
      <c r="L75" s="18">
        <f>IF(OR(O75="",Q75=""),"",IF(R75&lt;&gt;1,"خارج از ۳ هفته",IF(AND(F75="آماده",G75="آماده",H75="آماده"),"آماده ✓","مانع: "&amp;TRIM(IF(F75="نه","مصالح ","")&amp;IF(G75="نه","نقشه ","")&amp;IF(H75="نه","نیرو","")))))</f>
        <v/>
      </c>
      <c r="N75">
        <f>IF(ISNUMBER(C75),"",SUBSTITUTE(SUBSTITUTE(SUBSTITUTE(SUBSTITUTE(SUBSTITUTE(SUBSTITUTE(SUBSTITUTE(SUBSTITUTE(SUBSTITUTE(SUBSTITUTE(SUBSTITUTE(SUBSTITUTE(TRIM(C75&amp;""),"۰","0"),"۱","1"),"۲","2"),"۳","3"),"۴","4"),"۵","5"),"۶","6"),"۷","7"),"۸","8"),"۹","9"),"-","/"),".","/"))</f>
        <v/>
      </c>
      <c r="O75">
        <f>IF(C75="","",IF(ISNUMBER(C75),C75,IFERROR(IF(VALUE(LEFT(N75,FIND("/",N75)-1))&gt;1700,DATE(VALUE(LEFT(N75,FIND("/",N75)-1)),VALUE(LEFT(MID(N75,FIND("/",N75)+1,20),FIND("/",MID(N75,FIND("/",N75)+1,20))-1)),VALUE(MID(MID(N75,FIND("/",N75)+1,20),FIND("/",MID(N75,FIND("/",N75)+1,20))+1,20))),INDEX(cal!$B$2:$B$52,MATCH(VALUE(LEFT(N75,FIND("/",N75)-1)),cal!$A$2:$A$52,0))+IF(VALUE(LEFT(MID(N75,FIND("/",N75)+1,20),FIND("/",MID(N75,FIND("/",N75)+1,20))-1))&lt;=6,(VALUE(LEFT(MID(N75,FIND("/",N75)+1,20),FIND("/",MID(N75,FIND("/",N75)+1,20))-1))-1)*31,186+(VALUE(LEFT(MID(N75,FIND("/",N75)+1,20),FIND("/",MID(N75,FIND("/",N75)+1,20))-1))-7)*30)+VALUE(MID(MID(N75,FIND("/",N75)+1,20),FIND("/",MID(N75,FIND("/",N75)+1,20))+1,20))-1),"")))</f>
        <v/>
      </c>
      <c r="P75">
        <f>IF(ISNUMBER(D75),"",SUBSTITUTE(SUBSTITUTE(SUBSTITUTE(SUBSTITUTE(SUBSTITUTE(SUBSTITUTE(SUBSTITUTE(SUBSTITUTE(SUBSTITUTE(SUBSTITUTE(SUBSTITUTE(SUBSTITUTE(TRIM(D75&amp;""),"۰","0"),"۱","1"),"۲","2"),"۳","3"),"۴","4"),"۵","5"),"۶","6"),"۷","7"),"۸","8"),"۹","9"),"-","/"),".","/"))</f>
        <v/>
      </c>
      <c r="Q75">
        <f>IF(D75="","",IF(ISNUMBER(D75),D75,IFERROR(IF(VALUE(LEFT(P75,FIND("/",P75)-1))&gt;1700,DATE(VALUE(LEFT(P75,FIND("/",P75)-1)),VALUE(LEFT(MID(P75,FIND("/",P75)+1,20),FIND("/",MID(P75,FIND("/",P75)+1,20))-1)),VALUE(MID(MID(P75,FIND("/",P75)+1,20),FIND("/",MID(P75,FIND("/",P75)+1,20))+1,20))),INDEX(cal!$B$2:$B$52,MATCH(VALUE(LEFT(P75,FIND("/",P75)-1)),cal!$A$2:$A$52,0))+IF(VALUE(LEFT(MID(P75,FIND("/",P75)+1,20),FIND("/",MID(P75,FIND("/",P75)+1,20))-1))&lt;=6,(VALUE(LEFT(MID(P75,FIND("/",P75)+1,20),FIND("/",MID(P75,FIND("/",P75)+1,20))-1))-1)*31,186+(VALUE(LEFT(MID(P75,FIND("/",P75)+1,20),FIND("/",MID(P75,FIND("/",P75)+1,20))-1))-7)*30)+VALUE(MID(MID(P75,FIND("/",P75)+1,20),FIND("/",MID(P75,FIND("/",P75)+1,20))+1,20))-1),"")))</f>
        <v/>
      </c>
      <c r="R75">
        <f>IF(OR(I75="■",J75="■",K75="■"),1,"")</f>
        <v/>
      </c>
    </row>
    <row r="76">
      <c r="A76" s="15">
        <f>IF(B76="","",ROW()-8)</f>
        <v/>
      </c>
      <c r="B76" s="4" t="n"/>
      <c r="C76" s="5" t="n"/>
      <c r="D76" s="5" t="n"/>
      <c r="E76" s="4" t="n"/>
      <c r="F76" s="16" t="n"/>
      <c r="G76" s="16" t="n"/>
      <c r="H76" s="16" t="n"/>
      <c r="I76" s="17">
        <f>IF(OR(O76="",Q76=""),"",IF(AND(O76&lt;=$O$4+6,Q76&gt;=$O$4+0),"■",""))</f>
        <v/>
      </c>
      <c r="J76" s="17">
        <f>IF(OR(O76="",Q76=""),"",IF(AND(O76&lt;=$O$4+13,Q76&gt;=$O$4+7),"■",""))</f>
        <v/>
      </c>
      <c r="K76" s="17">
        <f>IF(OR(O76="",Q76=""),"",IF(AND(O76&lt;=$O$4+20,Q76&gt;=$O$4+14),"■",""))</f>
        <v/>
      </c>
      <c r="L76" s="18">
        <f>IF(OR(O76="",Q76=""),"",IF(R76&lt;&gt;1,"خارج از ۳ هفته",IF(AND(F76="آماده",G76="آماده",H76="آماده"),"آماده ✓","مانع: "&amp;TRIM(IF(F76="نه","مصالح ","")&amp;IF(G76="نه","نقشه ","")&amp;IF(H76="نه","نیرو","")))))</f>
        <v/>
      </c>
      <c r="N76">
        <f>IF(ISNUMBER(C76),"",SUBSTITUTE(SUBSTITUTE(SUBSTITUTE(SUBSTITUTE(SUBSTITUTE(SUBSTITUTE(SUBSTITUTE(SUBSTITUTE(SUBSTITUTE(SUBSTITUTE(SUBSTITUTE(SUBSTITUTE(TRIM(C76&amp;""),"۰","0"),"۱","1"),"۲","2"),"۳","3"),"۴","4"),"۵","5"),"۶","6"),"۷","7"),"۸","8"),"۹","9"),"-","/"),".","/"))</f>
        <v/>
      </c>
      <c r="O76">
        <f>IF(C76="","",IF(ISNUMBER(C76),C76,IFERROR(IF(VALUE(LEFT(N76,FIND("/",N76)-1))&gt;1700,DATE(VALUE(LEFT(N76,FIND("/",N76)-1)),VALUE(LEFT(MID(N76,FIND("/",N76)+1,20),FIND("/",MID(N76,FIND("/",N76)+1,20))-1)),VALUE(MID(MID(N76,FIND("/",N76)+1,20),FIND("/",MID(N76,FIND("/",N76)+1,20))+1,20))),INDEX(cal!$B$2:$B$52,MATCH(VALUE(LEFT(N76,FIND("/",N76)-1)),cal!$A$2:$A$52,0))+IF(VALUE(LEFT(MID(N76,FIND("/",N76)+1,20),FIND("/",MID(N76,FIND("/",N76)+1,20))-1))&lt;=6,(VALUE(LEFT(MID(N76,FIND("/",N76)+1,20),FIND("/",MID(N76,FIND("/",N76)+1,20))-1))-1)*31,186+(VALUE(LEFT(MID(N76,FIND("/",N76)+1,20),FIND("/",MID(N76,FIND("/",N76)+1,20))-1))-7)*30)+VALUE(MID(MID(N76,FIND("/",N76)+1,20),FIND("/",MID(N76,FIND("/",N76)+1,20))+1,20))-1),"")))</f>
        <v/>
      </c>
      <c r="P76">
        <f>IF(ISNUMBER(D76),"",SUBSTITUTE(SUBSTITUTE(SUBSTITUTE(SUBSTITUTE(SUBSTITUTE(SUBSTITUTE(SUBSTITUTE(SUBSTITUTE(SUBSTITUTE(SUBSTITUTE(SUBSTITUTE(SUBSTITUTE(TRIM(D76&amp;""),"۰","0"),"۱","1"),"۲","2"),"۳","3"),"۴","4"),"۵","5"),"۶","6"),"۷","7"),"۸","8"),"۹","9"),"-","/"),".","/"))</f>
        <v/>
      </c>
      <c r="Q76">
        <f>IF(D76="","",IF(ISNUMBER(D76),D76,IFERROR(IF(VALUE(LEFT(P76,FIND("/",P76)-1))&gt;1700,DATE(VALUE(LEFT(P76,FIND("/",P76)-1)),VALUE(LEFT(MID(P76,FIND("/",P76)+1,20),FIND("/",MID(P76,FIND("/",P76)+1,20))-1)),VALUE(MID(MID(P76,FIND("/",P76)+1,20),FIND("/",MID(P76,FIND("/",P76)+1,20))+1,20))),INDEX(cal!$B$2:$B$52,MATCH(VALUE(LEFT(P76,FIND("/",P76)-1)),cal!$A$2:$A$52,0))+IF(VALUE(LEFT(MID(P76,FIND("/",P76)+1,20),FIND("/",MID(P76,FIND("/",P76)+1,20))-1))&lt;=6,(VALUE(LEFT(MID(P76,FIND("/",P76)+1,20),FIND("/",MID(P76,FIND("/",P76)+1,20))-1))-1)*31,186+(VALUE(LEFT(MID(P76,FIND("/",P76)+1,20),FIND("/",MID(P76,FIND("/",P76)+1,20))-1))-7)*30)+VALUE(MID(MID(P76,FIND("/",P76)+1,20),FIND("/",MID(P76,FIND("/",P76)+1,20))+1,20))-1),"")))</f>
        <v/>
      </c>
      <c r="R76">
        <f>IF(OR(I76="■",J76="■",K76="■"),1,"")</f>
        <v/>
      </c>
    </row>
    <row r="77">
      <c r="A77" s="15">
        <f>IF(B77="","",ROW()-8)</f>
        <v/>
      </c>
      <c r="B77" s="4" t="n"/>
      <c r="C77" s="5" t="n"/>
      <c r="D77" s="5" t="n"/>
      <c r="E77" s="4" t="n"/>
      <c r="F77" s="16" t="n"/>
      <c r="G77" s="16" t="n"/>
      <c r="H77" s="16" t="n"/>
      <c r="I77" s="17">
        <f>IF(OR(O77="",Q77=""),"",IF(AND(O77&lt;=$O$4+6,Q77&gt;=$O$4+0),"■",""))</f>
        <v/>
      </c>
      <c r="J77" s="17">
        <f>IF(OR(O77="",Q77=""),"",IF(AND(O77&lt;=$O$4+13,Q77&gt;=$O$4+7),"■",""))</f>
        <v/>
      </c>
      <c r="K77" s="17">
        <f>IF(OR(O77="",Q77=""),"",IF(AND(O77&lt;=$O$4+20,Q77&gt;=$O$4+14),"■",""))</f>
        <v/>
      </c>
      <c r="L77" s="18">
        <f>IF(OR(O77="",Q77=""),"",IF(R77&lt;&gt;1,"خارج از ۳ هفته",IF(AND(F77="آماده",G77="آماده",H77="آماده"),"آماده ✓","مانع: "&amp;TRIM(IF(F77="نه","مصالح ","")&amp;IF(G77="نه","نقشه ","")&amp;IF(H77="نه","نیرو","")))))</f>
        <v/>
      </c>
      <c r="N77">
        <f>IF(ISNUMBER(C77),"",SUBSTITUTE(SUBSTITUTE(SUBSTITUTE(SUBSTITUTE(SUBSTITUTE(SUBSTITUTE(SUBSTITUTE(SUBSTITUTE(SUBSTITUTE(SUBSTITUTE(SUBSTITUTE(SUBSTITUTE(TRIM(C77&amp;""),"۰","0"),"۱","1"),"۲","2"),"۳","3"),"۴","4"),"۵","5"),"۶","6"),"۷","7"),"۸","8"),"۹","9"),"-","/"),".","/"))</f>
        <v/>
      </c>
      <c r="O77">
        <f>IF(C77="","",IF(ISNUMBER(C77),C77,IFERROR(IF(VALUE(LEFT(N77,FIND("/",N77)-1))&gt;1700,DATE(VALUE(LEFT(N77,FIND("/",N77)-1)),VALUE(LEFT(MID(N77,FIND("/",N77)+1,20),FIND("/",MID(N77,FIND("/",N77)+1,20))-1)),VALUE(MID(MID(N77,FIND("/",N77)+1,20),FIND("/",MID(N77,FIND("/",N77)+1,20))+1,20))),INDEX(cal!$B$2:$B$52,MATCH(VALUE(LEFT(N77,FIND("/",N77)-1)),cal!$A$2:$A$52,0))+IF(VALUE(LEFT(MID(N77,FIND("/",N77)+1,20),FIND("/",MID(N77,FIND("/",N77)+1,20))-1))&lt;=6,(VALUE(LEFT(MID(N77,FIND("/",N77)+1,20),FIND("/",MID(N77,FIND("/",N77)+1,20))-1))-1)*31,186+(VALUE(LEFT(MID(N77,FIND("/",N77)+1,20),FIND("/",MID(N77,FIND("/",N77)+1,20))-1))-7)*30)+VALUE(MID(MID(N77,FIND("/",N77)+1,20),FIND("/",MID(N77,FIND("/",N77)+1,20))+1,20))-1),"")))</f>
        <v/>
      </c>
      <c r="P77">
        <f>IF(ISNUMBER(D77),"",SUBSTITUTE(SUBSTITUTE(SUBSTITUTE(SUBSTITUTE(SUBSTITUTE(SUBSTITUTE(SUBSTITUTE(SUBSTITUTE(SUBSTITUTE(SUBSTITUTE(SUBSTITUTE(SUBSTITUTE(TRIM(D77&amp;""),"۰","0"),"۱","1"),"۲","2"),"۳","3"),"۴","4"),"۵","5"),"۶","6"),"۷","7"),"۸","8"),"۹","9"),"-","/"),".","/"))</f>
        <v/>
      </c>
      <c r="Q77">
        <f>IF(D77="","",IF(ISNUMBER(D77),D77,IFERROR(IF(VALUE(LEFT(P77,FIND("/",P77)-1))&gt;1700,DATE(VALUE(LEFT(P77,FIND("/",P77)-1)),VALUE(LEFT(MID(P77,FIND("/",P77)+1,20),FIND("/",MID(P77,FIND("/",P77)+1,20))-1)),VALUE(MID(MID(P77,FIND("/",P77)+1,20),FIND("/",MID(P77,FIND("/",P77)+1,20))+1,20))),INDEX(cal!$B$2:$B$52,MATCH(VALUE(LEFT(P77,FIND("/",P77)-1)),cal!$A$2:$A$52,0))+IF(VALUE(LEFT(MID(P77,FIND("/",P77)+1,20),FIND("/",MID(P77,FIND("/",P77)+1,20))-1))&lt;=6,(VALUE(LEFT(MID(P77,FIND("/",P77)+1,20),FIND("/",MID(P77,FIND("/",P77)+1,20))-1))-1)*31,186+(VALUE(LEFT(MID(P77,FIND("/",P77)+1,20),FIND("/",MID(P77,FIND("/",P77)+1,20))-1))-7)*30)+VALUE(MID(MID(P77,FIND("/",P77)+1,20),FIND("/",MID(P77,FIND("/",P77)+1,20))+1,20))-1),"")))</f>
        <v/>
      </c>
      <c r="R77">
        <f>IF(OR(I77="■",J77="■",K77="■"),1,"")</f>
        <v/>
      </c>
    </row>
    <row r="78">
      <c r="A78" s="15">
        <f>IF(B78="","",ROW()-8)</f>
        <v/>
      </c>
      <c r="B78" s="4" t="n"/>
      <c r="C78" s="5" t="n"/>
      <c r="D78" s="5" t="n"/>
      <c r="E78" s="4" t="n"/>
      <c r="F78" s="16" t="n"/>
      <c r="G78" s="16" t="n"/>
      <c r="H78" s="16" t="n"/>
      <c r="I78" s="17">
        <f>IF(OR(O78="",Q78=""),"",IF(AND(O78&lt;=$O$4+6,Q78&gt;=$O$4+0),"■",""))</f>
        <v/>
      </c>
      <c r="J78" s="17">
        <f>IF(OR(O78="",Q78=""),"",IF(AND(O78&lt;=$O$4+13,Q78&gt;=$O$4+7),"■",""))</f>
        <v/>
      </c>
      <c r="K78" s="17">
        <f>IF(OR(O78="",Q78=""),"",IF(AND(O78&lt;=$O$4+20,Q78&gt;=$O$4+14),"■",""))</f>
        <v/>
      </c>
      <c r="L78" s="18">
        <f>IF(OR(O78="",Q78=""),"",IF(R78&lt;&gt;1,"خارج از ۳ هفته",IF(AND(F78="آماده",G78="آماده",H78="آماده"),"آماده ✓","مانع: "&amp;TRIM(IF(F78="نه","مصالح ","")&amp;IF(G78="نه","نقشه ","")&amp;IF(H78="نه","نیرو","")))))</f>
        <v/>
      </c>
      <c r="N78">
        <f>IF(ISNUMBER(C78),"",SUBSTITUTE(SUBSTITUTE(SUBSTITUTE(SUBSTITUTE(SUBSTITUTE(SUBSTITUTE(SUBSTITUTE(SUBSTITUTE(SUBSTITUTE(SUBSTITUTE(SUBSTITUTE(SUBSTITUTE(TRIM(C78&amp;""),"۰","0"),"۱","1"),"۲","2"),"۳","3"),"۴","4"),"۵","5"),"۶","6"),"۷","7"),"۸","8"),"۹","9"),"-","/"),".","/"))</f>
        <v/>
      </c>
      <c r="O78">
        <f>IF(C78="","",IF(ISNUMBER(C78),C78,IFERROR(IF(VALUE(LEFT(N78,FIND("/",N78)-1))&gt;1700,DATE(VALUE(LEFT(N78,FIND("/",N78)-1)),VALUE(LEFT(MID(N78,FIND("/",N78)+1,20),FIND("/",MID(N78,FIND("/",N78)+1,20))-1)),VALUE(MID(MID(N78,FIND("/",N78)+1,20),FIND("/",MID(N78,FIND("/",N78)+1,20))+1,20))),INDEX(cal!$B$2:$B$52,MATCH(VALUE(LEFT(N78,FIND("/",N78)-1)),cal!$A$2:$A$52,0))+IF(VALUE(LEFT(MID(N78,FIND("/",N78)+1,20),FIND("/",MID(N78,FIND("/",N78)+1,20))-1))&lt;=6,(VALUE(LEFT(MID(N78,FIND("/",N78)+1,20),FIND("/",MID(N78,FIND("/",N78)+1,20))-1))-1)*31,186+(VALUE(LEFT(MID(N78,FIND("/",N78)+1,20),FIND("/",MID(N78,FIND("/",N78)+1,20))-1))-7)*30)+VALUE(MID(MID(N78,FIND("/",N78)+1,20),FIND("/",MID(N78,FIND("/",N78)+1,20))+1,20))-1),"")))</f>
        <v/>
      </c>
      <c r="P78">
        <f>IF(ISNUMBER(D78),"",SUBSTITUTE(SUBSTITUTE(SUBSTITUTE(SUBSTITUTE(SUBSTITUTE(SUBSTITUTE(SUBSTITUTE(SUBSTITUTE(SUBSTITUTE(SUBSTITUTE(SUBSTITUTE(SUBSTITUTE(TRIM(D78&amp;""),"۰","0"),"۱","1"),"۲","2"),"۳","3"),"۴","4"),"۵","5"),"۶","6"),"۷","7"),"۸","8"),"۹","9"),"-","/"),".","/"))</f>
        <v/>
      </c>
      <c r="Q78">
        <f>IF(D78="","",IF(ISNUMBER(D78),D78,IFERROR(IF(VALUE(LEFT(P78,FIND("/",P78)-1))&gt;1700,DATE(VALUE(LEFT(P78,FIND("/",P78)-1)),VALUE(LEFT(MID(P78,FIND("/",P78)+1,20),FIND("/",MID(P78,FIND("/",P78)+1,20))-1)),VALUE(MID(MID(P78,FIND("/",P78)+1,20),FIND("/",MID(P78,FIND("/",P78)+1,20))+1,20))),INDEX(cal!$B$2:$B$52,MATCH(VALUE(LEFT(P78,FIND("/",P78)-1)),cal!$A$2:$A$52,0))+IF(VALUE(LEFT(MID(P78,FIND("/",P78)+1,20),FIND("/",MID(P78,FIND("/",P78)+1,20))-1))&lt;=6,(VALUE(LEFT(MID(P78,FIND("/",P78)+1,20),FIND("/",MID(P78,FIND("/",P78)+1,20))-1))-1)*31,186+(VALUE(LEFT(MID(P78,FIND("/",P78)+1,20),FIND("/",MID(P78,FIND("/",P78)+1,20))-1))-7)*30)+VALUE(MID(MID(P78,FIND("/",P78)+1,20),FIND("/",MID(P78,FIND("/",P78)+1,20))+1,20))-1),"")))</f>
        <v/>
      </c>
      <c r="R78">
        <f>IF(OR(I78="■",J78="■",K78="■"),1,"")</f>
        <v/>
      </c>
    </row>
    <row r="79">
      <c r="A79" s="15">
        <f>IF(B79="","",ROW()-8)</f>
        <v/>
      </c>
      <c r="B79" s="4" t="n"/>
      <c r="C79" s="5" t="n"/>
      <c r="D79" s="5" t="n"/>
      <c r="E79" s="4" t="n"/>
      <c r="F79" s="16" t="n"/>
      <c r="G79" s="16" t="n"/>
      <c r="H79" s="16" t="n"/>
      <c r="I79" s="17">
        <f>IF(OR(O79="",Q79=""),"",IF(AND(O79&lt;=$O$4+6,Q79&gt;=$O$4+0),"■",""))</f>
        <v/>
      </c>
      <c r="J79" s="17">
        <f>IF(OR(O79="",Q79=""),"",IF(AND(O79&lt;=$O$4+13,Q79&gt;=$O$4+7),"■",""))</f>
        <v/>
      </c>
      <c r="K79" s="17">
        <f>IF(OR(O79="",Q79=""),"",IF(AND(O79&lt;=$O$4+20,Q79&gt;=$O$4+14),"■",""))</f>
        <v/>
      </c>
      <c r="L79" s="18">
        <f>IF(OR(O79="",Q79=""),"",IF(R79&lt;&gt;1,"خارج از ۳ هفته",IF(AND(F79="آماده",G79="آماده",H79="آماده"),"آماده ✓","مانع: "&amp;TRIM(IF(F79="نه","مصالح ","")&amp;IF(G79="نه","نقشه ","")&amp;IF(H79="نه","نیرو","")))))</f>
        <v/>
      </c>
      <c r="N79">
        <f>IF(ISNUMBER(C79),"",SUBSTITUTE(SUBSTITUTE(SUBSTITUTE(SUBSTITUTE(SUBSTITUTE(SUBSTITUTE(SUBSTITUTE(SUBSTITUTE(SUBSTITUTE(SUBSTITUTE(SUBSTITUTE(SUBSTITUTE(TRIM(C79&amp;""),"۰","0"),"۱","1"),"۲","2"),"۳","3"),"۴","4"),"۵","5"),"۶","6"),"۷","7"),"۸","8"),"۹","9"),"-","/"),".","/"))</f>
        <v/>
      </c>
      <c r="O79">
        <f>IF(C79="","",IF(ISNUMBER(C79),C79,IFERROR(IF(VALUE(LEFT(N79,FIND("/",N79)-1))&gt;1700,DATE(VALUE(LEFT(N79,FIND("/",N79)-1)),VALUE(LEFT(MID(N79,FIND("/",N79)+1,20),FIND("/",MID(N79,FIND("/",N79)+1,20))-1)),VALUE(MID(MID(N79,FIND("/",N79)+1,20),FIND("/",MID(N79,FIND("/",N79)+1,20))+1,20))),INDEX(cal!$B$2:$B$52,MATCH(VALUE(LEFT(N79,FIND("/",N79)-1)),cal!$A$2:$A$52,0))+IF(VALUE(LEFT(MID(N79,FIND("/",N79)+1,20),FIND("/",MID(N79,FIND("/",N79)+1,20))-1))&lt;=6,(VALUE(LEFT(MID(N79,FIND("/",N79)+1,20),FIND("/",MID(N79,FIND("/",N79)+1,20))-1))-1)*31,186+(VALUE(LEFT(MID(N79,FIND("/",N79)+1,20),FIND("/",MID(N79,FIND("/",N79)+1,20))-1))-7)*30)+VALUE(MID(MID(N79,FIND("/",N79)+1,20),FIND("/",MID(N79,FIND("/",N79)+1,20))+1,20))-1),"")))</f>
        <v/>
      </c>
      <c r="P79">
        <f>IF(ISNUMBER(D79),"",SUBSTITUTE(SUBSTITUTE(SUBSTITUTE(SUBSTITUTE(SUBSTITUTE(SUBSTITUTE(SUBSTITUTE(SUBSTITUTE(SUBSTITUTE(SUBSTITUTE(SUBSTITUTE(SUBSTITUTE(TRIM(D79&amp;""),"۰","0"),"۱","1"),"۲","2"),"۳","3"),"۴","4"),"۵","5"),"۶","6"),"۷","7"),"۸","8"),"۹","9"),"-","/"),".","/"))</f>
        <v/>
      </c>
      <c r="Q79">
        <f>IF(D79="","",IF(ISNUMBER(D79),D79,IFERROR(IF(VALUE(LEFT(P79,FIND("/",P79)-1))&gt;1700,DATE(VALUE(LEFT(P79,FIND("/",P79)-1)),VALUE(LEFT(MID(P79,FIND("/",P79)+1,20),FIND("/",MID(P79,FIND("/",P79)+1,20))-1)),VALUE(MID(MID(P79,FIND("/",P79)+1,20),FIND("/",MID(P79,FIND("/",P79)+1,20))+1,20))),INDEX(cal!$B$2:$B$52,MATCH(VALUE(LEFT(P79,FIND("/",P79)-1)),cal!$A$2:$A$52,0))+IF(VALUE(LEFT(MID(P79,FIND("/",P79)+1,20),FIND("/",MID(P79,FIND("/",P79)+1,20))-1))&lt;=6,(VALUE(LEFT(MID(P79,FIND("/",P79)+1,20),FIND("/",MID(P79,FIND("/",P79)+1,20))-1))-1)*31,186+(VALUE(LEFT(MID(P79,FIND("/",P79)+1,20),FIND("/",MID(P79,FIND("/",P79)+1,20))-1))-7)*30)+VALUE(MID(MID(P79,FIND("/",P79)+1,20),FIND("/",MID(P79,FIND("/",P79)+1,20))+1,20))-1),"")))</f>
        <v/>
      </c>
      <c r="R79">
        <f>IF(OR(I79="■",J79="■",K79="■"),1,"")</f>
        <v/>
      </c>
    </row>
    <row r="80">
      <c r="A80" s="15">
        <f>IF(B80="","",ROW()-8)</f>
        <v/>
      </c>
      <c r="B80" s="4" t="n"/>
      <c r="C80" s="5" t="n"/>
      <c r="D80" s="5" t="n"/>
      <c r="E80" s="4" t="n"/>
      <c r="F80" s="16" t="n"/>
      <c r="G80" s="16" t="n"/>
      <c r="H80" s="16" t="n"/>
      <c r="I80" s="17">
        <f>IF(OR(O80="",Q80=""),"",IF(AND(O80&lt;=$O$4+6,Q80&gt;=$O$4+0),"■",""))</f>
        <v/>
      </c>
      <c r="J80" s="17">
        <f>IF(OR(O80="",Q80=""),"",IF(AND(O80&lt;=$O$4+13,Q80&gt;=$O$4+7),"■",""))</f>
        <v/>
      </c>
      <c r="K80" s="17">
        <f>IF(OR(O80="",Q80=""),"",IF(AND(O80&lt;=$O$4+20,Q80&gt;=$O$4+14),"■",""))</f>
        <v/>
      </c>
      <c r="L80" s="18">
        <f>IF(OR(O80="",Q80=""),"",IF(R80&lt;&gt;1,"خارج از ۳ هفته",IF(AND(F80="آماده",G80="آماده",H80="آماده"),"آماده ✓","مانع: "&amp;TRIM(IF(F80="نه","مصالح ","")&amp;IF(G80="نه","نقشه ","")&amp;IF(H80="نه","نیرو","")))))</f>
        <v/>
      </c>
      <c r="N80">
        <f>IF(ISNUMBER(C80),"",SUBSTITUTE(SUBSTITUTE(SUBSTITUTE(SUBSTITUTE(SUBSTITUTE(SUBSTITUTE(SUBSTITUTE(SUBSTITUTE(SUBSTITUTE(SUBSTITUTE(SUBSTITUTE(SUBSTITUTE(TRIM(C80&amp;""),"۰","0"),"۱","1"),"۲","2"),"۳","3"),"۴","4"),"۵","5"),"۶","6"),"۷","7"),"۸","8"),"۹","9"),"-","/"),".","/"))</f>
        <v/>
      </c>
      <c r="O80">
        <f>IF(C80="","",IF(ISNUMBER(C80),C80,IFERROR(IF(VALUE(LEFT(N80,FIND("/",N80)-1))&gt;1700,DATE(VALUE(LEFT(N80,FIND("/",N80)-1)),VALUE(LEFT(MID(N80,FIND("/",N80)+1,20),FIND("/",MID(N80,FIND("/",N80)+1,20))-1)),VALUE(MID(MID(N80,FIND("/",N80)+1,20),FIND("/",MID(N80,FIND("/",N80)+1,20))+1,20))),INDEX(cal!$B$2:$B$52,MATCH(VALUE(LEFT(N80,FIND("/",N80)-1)),cal!$A$2:$A$52,0))+IF(VALUE(LEFT(MID(N80,FIND("/",N80)+1,20),FIND("/",MID(N80,FIND("/",N80)+1,20))-1))&lt;=6,(VALUE(LEFT(MID(N80,FIND("/",N80)+1,20),FIND("/",MID(N80,FIND("/",N80)+1,20))-1))-1)*31,186+(VALUE(LEFT(MID(N80,FIND("/",N80)+1,20),FIND("/",MID(N80,FIND("/",N80)+1,20))-1))-7)*30)+VALUE(MID(MID(N80,FIND("/",N80)+1,20),FIND("/",MID(N80,FIND("/",N80)+1,20))+1,20))-1),"")))</f>
        <v/>
      </c>
      <c r="P80">
        <f>IF(ISNUMBER(D80),"",SUBSTITUTE(SUBSTITUTE(SUBSTITUTE(SUBSTITUTE(SUBSTITUTE(SUBSTITUTE(SUBSTITUTE(SUBSTITUTE(SUBSTITUTE(SUBSTITUTE(SUBSTITUTE(SUBSTITUTE(TRIM(D80&amp;""),"۰","0"),"۱","1"),"۲","2"),"۳","3"),"۴","4"),"۵","5"),"۶","6"),"۷","7"),"۸","8"),"۹","9"),"-","/"),".","/"))</f>
        <v/>
      </c>
      <c r="Q80">
        <f>IF(D80="","",IF(ISNUMBER(D80),D80,IFERROR(IF(VALUE(LEFT(P80,FIND("/",P80)-1))&gt;1700,DATE(VALUE(LEFT(P80,FIND("/",P80)-1)),VALUE(LEFT(MID(P80,FIND("/",P80)+1,20),FIND("/",MID(P80,FIND("/",P80)+1,20))-1)),VALUE(MID(MID(P80,FIND("/",P80)+1,20),FIND("/",MID(P80,FIND("/",P80)+1,20))+1,20))),INDEX(cal!$B$2:$B$52,MATCH(VALUE(LEFT(P80,FIND("/",P80)-1)),cal!$A$2:$A$52,0))+IF(VALUE(LEFT(MID(P80,FIND("/",P80)+1,20),FIND("/",MID(P80,FIND("/",P80)+1,20))-1))&lt;=6,(VALUE(LEFT(MID(P80,FIND("/",P80)+1,20),FIND("/",MID(P80,FIND("/",P80)+1,20))-1))-1)*31,186+(VALUE(LEFT(MID(P80,FIND("/",P80)+1,20),FIND("/",MID(P80,FIND("/",P80)+1,20))-1))-7)*30)+VALUE(MID(MID(P80,FIND("/",P80)+1,20),FIND("/",MID(P80,FIND("/",P80)+1,20))+1,20))-1),"")))</f>
        <v/>
      </c>
      <c r="R80">
        <f>IF(OR(I80="■",J80="■",K80="■"),1,"")</f>
        <v/>
      </c>
    </row>
    <row r="81">
      <c r="A81" s="15">
        <f>IF(B81="","",ROW()-8)</f>
        <v/>
      </c>
      <c r="B81" s="4" t="n"/>
      <c r="C81" s="5" t="n"/>
      <c r="D81" s="5" t="n"/>
      <c r="E81" s="4" t="n"/>
      <c r="F81" s="16" t="n"/>
      <c r="G81" s="16" t="n"/>
      <c r="H81" s="16" t="n"/>
      <c r="I81" s="17">
        <f>IF(OR(O81="",Q81=""),"",IF(AND(O81&lt;=$O$4+6,Q81&gt;=$O$4+0),"■",""))</f>
        <v/>
      </c>
      <c r="J81" s="17">
        <f>IF(OR(O81="",Q81=""),"",IF(AND(O81&lt;=$O$4+13,Q81&gt;=$O$4+7),"■",""))</f>
        <v/>
      </c>
      <c r="K81" s="17">
        <f>IF(OR(O81="",Q81=""),"",IF(AND(O81&lt;=$O$4+20,Q81&gt;=$O$4+14),"■",""))</f>
        <v/>
      </c>
      <c r="L81" s="18">
        <f>IF(OR(O81="",Q81=""),"",IF(R81&lt;&gt;1,"خارج از ۳ هفته",IF(AND(F81="آماده",G81="آماده",H81="آماده"),"آماده ✓","مانع: "&amp;TRIM(IF(F81="نه","مصالح ","")&amp;IF(G81="نه","نقشه ","")&amp;IF(H81="نه","نیرو","")))))</f>
        <v/>
      </c>
      <c r="N81">
        <f>IF(ISNUMBER(C81),"",SUBSTITUTE(SUBSTITUTE(SUBSTITUTE(SUBSTITUTE(SUBSTITUTE(SUBSTITUTE(SUBSTITUTE(SUBSTITUTE(SUBSTITUTE(SUBSTITUTE(SUBSTITUTE(SUBSTITUTE(TRIM(C81&amp;""),"۰","0"),"۱","1"),"۲","2"),"۳","3"),"۴","4"),"۵","5"),"۶","6"),"۷","7"),"۸","8"),"۹","9"),"-","/"),".","/"))</f>
        <v/>
      </c>
      <c r="O81">
        <f>IF(C81="","",IF(ISNUMBER(C81),C81,IFERROR(IF(VALUE(LEFT(N81,FIND("/",N81)-1))&gt;1700,DATE(VALUE(LEFT(N81,FIND("/",N81)-1)),VALUE(LEFT(MID(N81,FIND("/",N81)+1,20),FIND("/",MID(N81,FIND("/",N81)+1,20))-1)),VALUE(MID(MID(N81,FIND("/",N81)+1,20),FIND("/",MID(N81,FIND("/",N81)+1,20))+1,20))),INDEX(cal!$B$2:$B$52,MATCH(VALUE(LEFT(N81,FIND("/",N81)-1)),cal!$A$2:$A$52,0))+IF(VALUE(LEFT(MID(N81,FIND("/",N81)+1,20),FIND("/",MID(N81,FIND("/",N81)+1,20))-1))&lt;=6,(VALUE(LEFT(MID(N81,FIND("/",N81)+1,20),FIND("/",MID(N81,FIND("/",N81)+1,20))-1))-1)*31,186+(VALUE(LEFT(MID(N81,FIND("/",N81)+1,20),FIND("/",MID(N81,FIND("/",N81)+1,20))-1))-7)*30)+VALUE(MID(MID(N81,FIND("/",N81)+1,20),FIND("/",MID(N81,FIND("/",N81)+1,20))+1,20))-1),"")))</f>
        <v/>
      </c>
      <c r="P81">
        <f>IF(ISNUMBER(D81),"",SUBSTITUTE(SUBSTITUTE(SUBSTITUTE(SUBSTITUTE(SUBSTITUTE(SUBSTITUTE(SUBSTITUTE(SUBSTITUTE(SUBSTITUTE(SUBSTITUTE(SUBSTITUTE(SUBSTITUTE(TRIM(D81&amp;""),"۰","0"),"۱","1"),"۲","2"),"۳","3"),"۴","4"),"۵","5"),"۶","6"),"۷","7"),"۸","8"),"۹","9"),"-","/"),".","/"))</f>
        <v/>
      </c>
      <c r="Q81">
        <f>IF(D81="","",IF(ISNUMBER(D81),D81,IFERROR(IF(VALUE(LEFT(P81,FIND("/",P81)-1))&gt;1700,DATE(VALUE(LEFT(P81,FIND("/",P81)-1)),VALUE(LEFT(MID(P81,FIND("/",P81)+1,20),FIND("/",MID(P81,FIND("/",P81)+1,20))-1)),VALUE(MID(MID(P81,FIND("/",P81)+1,20),FIND("/",MID(P81,FIND("/",P81)+1,20))+1,20))),INDEX(cal!$B$2:$B$52,MATCH(VALUE(LEFT(P81,FIND("/",P81)-1)),cal!$A$2:$A$52,0))+IF(VALUE(LEFT(MID(P81,FIND("/",P81)+1,20),FIND("/",MID(P81,FIND("/",P81)+1,20))-1))&lt;=6,(VALUE(LEFT(MID(P81,FIND("/",P81)+1,20),FIND("/",MID(P81,FIND("/",P81)+1,20))-1))-1)*31,186+(VALUE(LEFT(MID(P81,FIND("/",P81)+1,20),FIND("/",MID(P81,FIND("/",P81)+1,20))-1))-7)*30)+VALUE(MID(MID(P81,FIND("/",P81)+1,20),FIND("/",MID(P81,FIND("/",P81)+1,20))+1,20))-1),"")))</f>
        <v/>
      </c>
      <c r="R81">
        <f>IF(OR(I81="■",J81="■",K81="■"),1,"")</f>
        <v/>
      </c>
    </row>
    <row r="82">
      <c r="A82" s="15">
        <f>IF(B82="","",ROW()-8)</f>
        <v/>
      </c>
      <c r="B82" s="4" t="n"/>
      <c r="C82" s="5" t="n"/>
      <c r="D82" s="5" t="n"/>
      <c r="E82" s="4" t="n"/>
      <c r="F82" s="16" t="n"/>
      <c r="G82" s="16" t="n"/>
      <c r="H82" s="16" t="n"/>
      <c r="I82" s="17">
        <f>IF(OR(O82="",Q82=""),"",IF(AND(O82&lt;=$O$4+6,Q82&gt;=$O$4+0),"■",""))</f>
        <v/>
      </c>
      <c r="J82" s="17">
        <f>IF(OR(O82="",Q82=""),"",IF(AND(O82&lt;=$O$4+13,Q82&gt;=$O$4+7),"■",""))</f>
        <v/>
      </c>
      <c r="K82" s="17">
        <f>IF(OR(O82="",Q82=""),"",IF(AND(O82&lt;=$O$4+20,Q82&gt;=$O$4+14),"■",""))</f>
        <v/>
      </c>
      <c r="L82" s="18">
        <f>IF(OR(O82="",Q82=""),"",IF(R82&lt;&gt;1,"خارج از ۳ هفته",IF(AND(F82="آماده",G82="آماده",H82="آماده"),"آماده ✓","مانع: "&amp;TRIM(IF(F82="نه","مصالح ","")&amp;IF(G82="نه","نقشه ","")&amp;IF(H82="نه","نیرو","")))))</f>
        <v/>
      </c>
      <c r="N82">
        <f>IF(ISNUMBER(C82),"",SUBSTITUTE(SUBSTITUTE(SUBSTITUTE(SUBSTITUTE(SUBSTITUTE(SUBSTITUTE(SUBSTITUTE(SUBSTITUTE(SUBSTITUTE(SUBSTITUTE(SUBSTITUTE(SUBSTITUTE(TRIM(C82&amp;""),"۰","0"),"۱","1"),"۲","2"),"۳","3"),"۴","4"),"۵","5"),"۶","6"),"۷","7"),"۸","8"),"۹","9"),"-","/"),".","/"))</f>
        <v/>
      </c>
      <c r="O82">
        <f>IF(C82="","",IF(ISNUMBER(C82),C82,IFERROR(IF(VALUE(LEFT(N82,FIND("/",N82)-1))&gt;1700,DATE(VALUE(LEFT(N82,FIND("/",N82)-1)),VALUE(LEFT(MID(N82,FIND("/",N82)+1,20),FIND("/",MID(N82,FIND("/",N82)+1,20))-1)),VALUE(MID(MID(N82,FIND("/",N82)+1,20),FIND("/",MID(N82,FIND("/",N82)+1,20))+1,20))),INDEX(cal!$B$2:$B$52,MATCH(VALUE(LEFT(N82,FIND("/",N82)-1)),cal!$A$2:$A$52,0))+IF(VALUE(LEFT(MID(N82,FIND("/",N82)+1,20),FIND("/",MID(N82,FIND("/",N82)+1,20))-1))&lt;=6,(VALUE(LEFT(MID(N82,FIND("/",N82)+1,20),FIND("/",MID(N82,FIND("/",N82)+1,20))-1))-1)*31,186+(VALUE(LEFT(MID(N82,FIND("/",N82)+1,20),FIND("/",MID(N82,FIND("/",N82)+1,20))-1))-7)*30)+VALUE(MID(MID(N82,FIND("/",N82)+1,20),FIND("/",MID(N82,FIND("/",N82)+1,20))+1,20))-1),"")))</f>
        <v/>
      </c>
      <c r="P82">
        <f>IF(ISNUMBER(D82),"",SUBSTITUTE(SUBSTITUTE(SUBSTITUTE(SUBSTITUTE(SUBSTITUTE(SUBSTITUTE(SUBSTITUTE(SUBSTITUTE(SUBSTITUTE(SUBSTITUTE(SUBSTITUTE(SUBSTITUTE(TRIM(D82&amp;""),"۰","0"),"۱","1"),"۲","2"),"۳","3"),"۴","4"),"۵","5"),"۶","6"),"۷","7"),"۸","8"),"۹","9"),"-","/"),".","/"))</f>
        <v/>
      </c>
      <c r="Q82">
        <f>IF(D82="","",IF(ISNUMBER(D82),D82,IFERROR(IF(VALUE(LEFT(P82,FIND("/",P82)-1))&gt;1700,DATE(VALUE(LEFT(P82,FIND("/",P82)-1)),VALUE(LEFT(MID(P82,FIND("/",P82)+1,20),FIND("/",MID(P82,FIND("/",P82)+1,20))-1)),VALUE(MID(MID(P82,FIND("/",P82)+1,20),FIND("/",MID(P82,FIND("/",P82)+1,20))+1,20))),INDEX(cal!$B$2:$B$52,MATCH(VALUE(LEFT(P82,FIND("/",P82)-1)),cal!$A$2:$A$52,0))+IF(VALUE(LEFT(MID(P82,FIND("/",P82)+1,20),FIND("/",MID(P82,FIND("/",P82)+1,20))-1))&lt;=6,(VALUE(LEFT(MID(P82,FIND("/",P82)+1,20),FIND("/",MID(P82,FIND("/",P82)+1,20))-1))-1)*31,186+(VALUE(LEFT(MID(P82,FIND("/",P82)+1,20),FIND("/",MID(P82,FIND("/",P82)+1,20))-1))-7)*30)+VALUE(MID(MID(P82,FIND("/",P82)+1,20),FIND("/",MID(P82,FIND("/",P82)+1,20))+1,20))-1),"")))</f>
        <v/>
      </c>
      <c r="R82">
        <f>IF(OR(I82="■",J82="■",K82="■"),1,"")</f>
        <v/>
      </c>
    </row>
    <row r="83">
      <c r="A83" s="15">
        <f>IF(B83="","",ROW()-8)</f>
        <v/>
      </c>
      <c r="B83" s="4" t="n"/>
      <c r="C83" s="5" t="n"/>
      <c r="D83" s="5" t="n"/>
      <c r="E83" s="4" t="n"/>
      <c r="F83" s="16" t="n"/>
      <c r="G83" s="16" t="n"/>
      <c r="H83" s="16" t="n"/>
      <c r="I83" s="17">
        <f>IF(OR(O83="",Q83=""),"",IF(AND(O83&lt;=$O$4+6,Q83&gt;=$O$4+0),"■",""))</f>
        <v/>
      </c>
      <c r="J83" s="17">
        <f>IF(OR(O83="",Q83=""),"",IF(AND(O83&lt;=$O$4+13,Q83&gt;=$O$4+7),"■",""))</f>
        <v/>
      </c>
      <c r="K83" s="17">
        <f>IF(OR(O83="",Q83=""),"",IF(AND(O83&lt;=$O$4+20,Q83&gt;=$O$4+14),"■",""))</f>
        <v/>
      </c>
      <c r="L83" s="18">
        <f>IF(OR(O83="",Q83=""),"",IF(R83&lt;&gt;1,"خارج از ۳ هفته",IF(AND(F83="آماده",G83="آماده",H83="آماده"),"آماده ✓","مانع: "&amp;TRIM(IF(F83="نه","مصالح ","")&amp;IF(G83="نه","نقشه ","")&amp;IF(H83="نه","نیرو","")))))</f>
        <v/>
      </c>
      <c r="N83">
        <f>IF(ISNUMBER(C83),"",SUBSTITUTE(SUBSTITUTE(SUBSTITUTE(SUBSTITUTE(SUBSTITUTE(SUBSTITUTE(SUBSTITUTE(SUBSTITUTE(SUBSTITUTE(SUBSTITUTE(SUBSTITUTE(SUBSTITUTE(TRIM(C83&amp;""),"۰","0"),"۱","1"),"۲","2"),"۳","3"),"۴","4"),"۵","5"),"۶","6"),"۷","7"),"۸","8"),"۹","9"),"-","/"),".","/"))</f>
        <v/>
      </c>
      <c r="O83">
        <f>IF(C83="","",IF(ISNUMBER(C83),C83,IFERROR(IF(VALUE(LEFT(N83,FIND("/",N83)-1))&gt;1700,DATE(VALUE(LEFT(N83,FIND("/",N83)-1)),VALUE(LEFT(MID(N83,FIND("/",N83)+1,20),FIND("/",MID(N83,FIND("/",N83)+1,20))-1)),VALUE(MID(MID(N83,FIND("/",N83)+1,20),FIND("/",MID(N83,FIND("/",N83)+1,20))+1,20))),INDEX(cal!$B$2:$B$52,MATCH(VALUE(LEFT(N83,FIND("/",N83)-1)),cal!$A$2:$A$52,0))+IF(VALUE(LEFT(MID(N83,FIND("/",N83)+1,20),FIND("/",MID(N83,FIND("/",N83)+1,20))-1))&lt;=6,(VALUE(LEFT(MID(N83,FIND("/",N83)+1,20),FIND("/",MID(N83,FIND("/",N83)+1,20))-1))-1)*31,186+(VALUE(LEFT(MID(N83,FIND("/",N83)+1,20),FIND("/",MID(N83,FIND("/",N83)+1,20))-1))-7)*30)+VALUE(MID(MID(N83,FIND("/",N83)+1,20),FIND("/",MID(N83,FIND("/",N83)+1,20))+1,20))-1),"")))</f>
        <v/>
      </c>
      <c r="P83">
        <f>IF(ISNUMBER(D83),"",SUBSTITUTE(SUBSTITUTE(SUBSTITUTE(SUBSTITUTE(SUBSTITUTE(SUBSTITUTE(SUBSTITUTE(SUBSTITUTE(SUBSTITUTE(SUBSTITUTE(SUBSTITUTE(SUBSTITUTE(TRIM(D83&amp;""),"۰","0"),"۱","1"),"۲","2"),"۳","3"),"۴","4"),"۵","5"),"۶","6"),"۷","7"),"۸","8"),"۹","9"),"-","/"),".","/"))</f>
        <v/>
      </c>
      <c r="Q83">
        <f>IF(D83="","",IF(ISNUMBER(D83),D83,IFERROR(IF(VALUE(LEFT(P83,FIND("/",P83)-1))&gt;1700,DATE(VALUE(LEFT(P83,FIND("/",P83)-1)),VALUE(LEFT(MID(P83,FIND("/",P83)+1,20),FIND("/",MID(P83,FIND("/",P83)+1,20))-1)),VALUE(MID(MID(P83,FIND("/",P83)+1,20),FIND("/",MID(P83,FIND("/",P83)+1,20))+1,20))),INDEX(cal!$B$2:$B$52,MATCH(VALUE(LEFT(P83,FIND("/",P83)-1)),cal!$A$2:$A$52,0))+IF(VALUE(LEFT(MID(P83,FIND("/",P83)+1,20),FIND("/",MID(P83,FIND("/",P83)+1,20))-1))&lt;=6,(VALUE(LEFT(MID(P83,FIND("/",P83)+1,20),FIND("/",MID(P83,FIND("/",P83)+1,20))-1))-1)*31,186+(VALUE(LEFT(MID(P83,FIND("/",P83)+1,20),FIND("/",MID(P83,FIND("/",P83)+1,20))-1))-7)*30)+VALUE(MID(MID(P83,FIND("/",P83)+1,20),FIND("/",MID(P83,FIND("/",P83)+1,20))+1,20))-1),"")))</f>
        <v/>
      </c>
      <c r="R83">
        <f>IF(OR(I83="■",J83="■",K83="■"),1,"")</f>
        <v/>
      </c>
    </row>
    <row r="84">
      <c r="A84" s="15">
        <f>IF(B84="","",ROW()-8)</f>
        <v/>
      </c>
      <c r="B84" s="4" t="n"/>
      <c r="C84" s="5" t="n"/>
      <c r="D84" s="5" t="n"/>
      <c r="E84" s="4" t="n"/>
      <c r="F84" s="16" t="n"/>
      <c r="G84" s="16" t="n"/>
      <c r="H84" s="16" t="n"/>
      <c r="I84" s="17">
        <f>IF(OR(O84="",Q84=""),"",IF(AND(O84&lt;=$O$4+6,Q84&gt;=$O$4+0),"■",""))</f>
        <v/>
      </c>
      <c r="J84" s="17">
        <f>IF(OR(O84="",Q84=""),"",IF(AND(O84&lt;=$O$4+13,Q84&gt;=$O$4+7),"■",""))</f>
        <v/>
      </c>
      <c r="K84" s="17">
        <f>IF(OR(O84="",Q84=""),"",IF(AND(O84&lt;=$O$4+20,Q84&gt;=$O$4+14),"■",""))</f>
        <v/>
      </c>
      <c r="L84" s="18">
        <f>IF(OR(O84="",Q84=""),"",IF(R84&lt;&gt;1,"خارج از ۳ هفته",IF(AND(F84="آماده",G84="آماده",H84="آماده"),"آماده ✓","مانع: "&amp;TRIM(IF(F84="نه","مصالح ","")&amp;IF(G84="نه","نقشه ","")&amp;IF(H84="نه","نیرو","")))))</f>
        <v/>
      </c>
      <c r="N84">
        <f>IF(ISNUMBER(C84),"",SUBSTITUTE(SUBSTITUTE(SUBSTITUTE(SUBSTITUTE(SUBSTITUTE(SUBSTITUTE(SUBSTITUTE(SUBSTITUTE(SUBSTITUTE(SUBSTITUTE(SUBSTITUTE(SUBSTITUTE(TRIM(C84&amp;""),"۰","0"),"۱","1"),"۲","2"),"۳","3"),"۴","4"),"۵","5"),"۶","6"),"۷","7"),"۸","8"),"۹","9"),"-","/"),".","/"))</f>
        <v/>
      </c>
      <c r="O84">
        <f>IF(C84="","",IF(ISNUMBER(C84),C84,IFERROR(IF(VALUE(LEFT(N84,FIND("/",N84)-1))&gt;1700,DATE(VALUE(LEFT(N84,FIND("/",N84)-1)),VALUE(LEFT(MID(N84,FIND("/",N84)+1,20),FIND("/",MID(N84,FIND("/",N84)+1,20))-1)),VALUE(MID(MID(N84,FIND("/",N84)+1,20),FIND("/",MID(N84,FIND("/",N84)+1,20))+1,20))),INDEX(cal!$B$2:$B$52,MATCH(VALUE(LEFT(N84,FIND("/",N84)-1)),cal!$A$2:$A$52,0))+IF(VALUE(LEFT(MID(N84,FIND("/",N84)+1,20),FIND("/",MID(N84,FIND("/",N84)+1,20))-1))&lt;=6,(VALUE(LEFT(MID(N84,FIND("/",N84)+1,20),FIND("/",MID(N84,FIND("/",N84)+1,20))-1))-1)*31,186+(VALUE(LEFT(MID(N84,FIND("/",N84)+1,20),FIND("/",MID(N84,FIND("/",N84)+1,20))-1))-7)*30)+VALUE(MID(MID(N84,FIND("/",N84)+1,20),FIND("/",MID(N84,FIND("/",N84)+1,20))+1,20))-1),"")))</f>
        <v/>
      </c>
      <c r="P84">
        <f>IF(ISNUMBER(D84),"",SUBSTITUTE(SUBSTITUTE(SUBSTITUTE(SUBSTITUTE(SUBSTITUTE(SUBSTITUTE(SUBSTITUTE(SUBSTITUTE(SUBSTITUTE(SUBSTITUTE(SUBSTITUTE(SUBSTITUTE(TRIM(D84&amp;""),"۰","0"),"۱","1"),"۲","2"),"۳","3"),"۴","4"),"۵","5"),"۶","6"),"۷","7"),"۸","8"),"۹","9"),"-","/"),".","/"))</f>
        <v/>
      </c>
      <c r="Q84">
        <f>IF(D84="","",IF(ISNUMBER(D84),D84,IFERROR(IF(VALUE(LEFT(P84,FIND("/",P84)-1))&gt;1700,DATE(VALUE(LEFT(P84,FIND("/",P84)-1)),VALUE(LEFT(MID(P84,FIND("/",P84)+1,20),FIND("/",MID(P84,FIND("/",P84)+1,20))-1)),VALUE(MID(MID(P84,FIND("/",P84)+1,20),FIND("/",MID(P84,FIND("/",P84)+1,20))+1,20))),INDEX(cal!$B$2:$B$52,MATCH(VALUE(LEFT(P84,FIND("/",P84)-1)),cal!$A$2:$A$52,0))+IF(VALUE(LEFT(MID(P84,FIND("/",P84)+1,20),FIND("/",MID(P84,FIND("/",P84)+1,20))-1))&lt;=6,(VALUE(LEFT(MID(P84,FIND("/",P84)+1,20),FIND("/",MID(P84,FIND("/",P84)+1,20))-1))-1)*31,186+(VALUE(LEFT(MID(P84,FIND("/",P84)+1,20),FIND("/",MID(P84,FIND("/",P84)+1,20))-1))-7)*30)+VALUE(MID(MID(P84,FIND("/",P84)+1,20),FIND("/",MID(P84,FIND("/",P84)+1,20))+1,20))-1),"")))</f>
        <v/>
      </c>
      <c r="R84">
        <f>IF(OR(I84="■",J84="■",K84="■"),1,"")</f>
        <v/>
      </c>
    </row>
    <row r="85">
      <c r="A85" s="15">
        <f>IF(B85="","",ROW()-8)</f>
        <v/>
      </c>
      <c r="B85" s="4" t="n"/>
      <c r="C85" s="5" t="n"/>
      <c r="D85" s="5" t="n"/>
      <c r="E85" s="4" t="n"/>
      <c r="F85" s="16" t="n"/>
      <c r="G85" s="16" t="n"/>
      <c r="H85" s="16" t="n"/>
      <c r="I85" s="17">
        <f>IF(OR(O85="",Q85=""),"",IF(AND(O85&lt;=$O$4+6,Q85&gt;=$O$4+0),"■",""))</f>
        <v/>
      </c>
      <c r="J85" s="17">
        <f>IF(OR(O85="",Q85=""),"",IF(AND(O85&lt;=$O$4+13,Q85&gt;=$O$4+7),"■",""))</f>
        <v/>
      </c>
      <c r="K85" s="17">
        <f>IF(OR(O85="",Q85=""),"",IF(AND(O85&lt;=$O$4+20,Q85&gt;=$O$4+14),"■",""))</f>
        <v/>
      </c>
      <c r="L85" s="18">
        <f>IF(OR(O85="",Q85=""),"",IF(R85&lt;&gt;1,"خارج از ۳ هفته",IF(AND(F85="آماده",G85="آماده",H85="آماده"),"آماده ✓","مانع: "&amp;TRIM(IF(F85="نه","مصالح ","")&amp;IF(G85="نه","نقشه ","")&amp;IF(H85="نه","نیرو","")))))</f>
        <v/>
      </c>
      <c r="N85">
        <f>IF(ISNUMBER(C85),"",SUBSTITUTE(SUBSTITUTE(SUBSTITUTE(SUBSTITUTE(SUBSTITUTE(SUBSTITUTE(SUBSTITUTE(SUBSTITUTE(SUBSTITUTE(SUBSTITUTE(SUBSTITUTE(SUBSTITUTE(TRIM(C85&amp;""),"۰","0"),"۱","1"),"۲","2"),"۳","3"),"۴","4"),"۵","5"),"۶","6"),"۷","7"),"۸","8"),"۹","9"),"-","/"),".","/"))</f>
        <v/>
      </c>
      <c r="O85">
        <f>IF(C85="","",IF(ISNUMBER(C85),C85,IFERROR(IF(VALUE(LEFT(N85,FIND("/",N85)-1))&gt;1700,DATE(VALUE(LEFT(N85,FIND("/",N85)-1)),VALUE(LEFT(MID(N85,FIND("/",N85)+1,20),FIND("/",MID(N85,FIND("/",N85)+1,20))-1)),VALUE(MID(MID(N85,FIND("/",N85)+1,20),FIND("/",MID(N85,FIND("/",N85)+1,20))+1,20))),INDEX(cal!$B$2:$B$52,MATCH(VALUE(LEFT(N85,FIND("/",N85)-1)),cal!$A$2:$A$52,0))+IF(VALUE(LEFT(MID(N85,FIND("/",N85)+1,20),FIND("/",MID(N85,FIND("/",N85)+1,20))-1))&lt;=6,(VALUE(LEFT(MID(N85,FIND("/",N85)+1,20),FIND("/",MID(N85,FIND("/",N85)+1,20))-1))-1)*31,186+(VALUE(LEFT(MID(N85,FIND("/",N85)+1,20),FIND("/",MID(N85,FIND("/",N85)+1,20))-1))-7)*30)+VALUE(MID(MID(N85,FIND("/",N85)+1,20),FIND("/",MID(N85,FIND("/",N85)+1,20))+1,20))-1),"")))</f>
        <v/>
      </c>
      <c r="P85">
        <f>IF(ISNUMBER(D85),"",SUBSTITUTE(SUBSTITUTE(SUBSTITUTE(SUBSTITUTE(SUBSTITUTE(SUBSTITUTE(SUBSTITUTE(SUBSTITUTE(SUBSTITUTE(SUBSTITUTE(SUBSTITUTE(SUBSTITUTE(TRIM(D85&amp;""),"۰","0"),"۱","1"),"۲","2"),"۳","3"),"۴","4"),"۵","5"),"۶","6"),"۷","7"),"۸","8"),"۹","9"),"-","/"),".","/"))</f>
        <v/>
      </c>
      <c r="Q85">
        <f>IF(D85="","",IF(ISNUMBER(D85),D85,IFERROR(IF(VALUE(LEFT(P85,FIND("/",P85)-1))&gt;1700,DATE(VALUE(LEFT(P85,FIND("/",P85)-1)),VALUE(LEFT(MID(P85,FIND("/",P85)+1,20),FIND("/",MID(P85,FIND("/",P85)+1,20))-1)),VALUE(MID(MID(P85,FIND("/",P85)+1,20),FIND("/",MID(P85,FIND("/",P85)+1,20))+1,20))),INDEX(cal!$B$2:$B$52,MATCH(VALUE(LEFT(P85,FIND("/",P85)-1)),cal!$A$2:$A$52,0))+IF(VALUE(LEFT(MID(P85,FIND("/",P85)+1,20),FIND("/",MID(P85,FIND("/",P85)+1,20))-1))&lt;=6,(VALUE(LEFT(MID(P85,FIND("/",P85)+1,20),FIND("/",MID(P85,FIND("/",P85)+1,20))-1))-1)*31,186+(VALUE(LEFT(MID(P85,FIND("/",P85)+1,20),FIND("/",MID(P85,FIND("/",P85)+1,20))-1))-7)*30)+VALUE(MID(MID(P85,FIND("/",P85)+1,20),FIND("/",MID(P85,FIND("/",P85)+1,20))+1,20))-1),"")))</f>
        <v/>
      </c>
      <c r="R85">
        <f>IF(OR(I85="■",J85="■",K85="■"),1,"")</f>
        <v/>
      </c>
    </row>
    <row r="86">
      <c r="A86" s="15">
        <f>IF(B86="","",ROW()-8)</f>
        <v/>
      </c>
      <c r="B86" s="4" t="n"/>
      <c r="C86" s="5" t="n"/>
      <c r="D86" s="5" t="n"/>
      <c r="E86" s="4" t="n"/>
      <c r="F86" s="16" t="n"/>
      <c r="G86" s="16" t="n"/>
      <c r="H86" s="16" t="n"/>
      <c r="I86" s="17">
        <f>IF(OR(O86="",Q86=""),"",IF(AND(O86&lt;=$O$4+6,Q86&gt;=$O$4+0),"■",""))</f>
        <v/>
      </c>
      <c r="J86" s="17">
        <f>IF(OR(O86="",Q86=""),"",IF(AND(O86&lt;=$O$4+13,Q86&gt;=$O$4+7),"■",""))</f>
        <v/>
      </c>
      <c r="K86" s="17">
        <f>IF(OR(O86="",Q86=""),"",IF(AND(O86&lt;=$O$4+20,Q86&gt;=$O$4+14),"■",""))</f>
        <v/>
      </c>
      <c r="L86" s="18">
        <f>IF(OR(O86="",Q86=""),"",IF(R86&lt;&gt;1,"خارج از ۳ هفته",IF(AND(F86="آماده",G86="آماده",H86="آماده"),"آماده ✓","مانع: "&amp;TRIM(IF(F86="نه","مصالح ","")&amp;IF(G86="نه","نقشه ","")&amp;IF(H86="نه","نیرو","")))))</f>
        <v/>
      </c>
      <c r="N86">
        <f>IF(ISNUMBER(C86),"",SUBSTITUTE(SUBSTITUTE(SUBSTITUTE(SUBSTITUTE(SUBSTITUTE(SUBSTITUTE(SUBSTITUTE(SUBSTITUTE(SUBSTITUTE(SUBSTITUTE(SUBSTITUTE(SUBSTITUTE(TRIM(C86&amp;""),"۰","0"),"۱","1"),"۲","2"),"۳","3"),"۴","4"),"۵","5"),"۶","6"),"۷","7"),"۸","8"),"۹","9"),"-","/"),".","/"))</f>
        <v/>
      </c>
      <c r="O86">
        <f>IF(C86="","",IF(ISNUMBER(C86),C86,IFERROR(IF(VALUE(LEFT(N86,FIND("/",N86)-1))&gt;1700,DATE(VALUE(LEFT(N86,FIND("/",N86)-1)),VALUE(LEFT(MID(N86,FIND("/",N86)+1,20),FIND("/",MID(N86,FIND("/",N86)+1,20))-1)),VALUE(MID(MID(N86,FIND("/",N86)+1,20),FIND("/",MID(N86,FIND("/",N86)+1,20))+1,20))),INDEX(cal!$B$2:$B$52,MATCH(VALUE(LEFT(N86,FIND("/",N86)-1)),cal!$A$2:$A$52,0))+IF(VALUE(LEFT(MID(N86,FIND("/",N86)+1,20),FIND("/",MID(N86,FIND("/",N86)+1,20))-1))&lt;=6,(VALUE(LEFT(MID(N86,FIND("/",N86)+1,20),FIND("/",MID(N86,FIND("/",N86)+1,20))-1))-1)*31,186+(VALUE(LEFT(MID(N86,FIND("/",N86)+1,20),FIND("/",MID(N86,FIND("/",N86)+1,20))-1))-7)*30)+VALUE(MID(MID(N86,FIND("/",N86)+1,20),FIND("/",MID(N86,FIND("/",N86)+1,20))+1,20))-1),"")))</f>
        <v/>
      </c>
      <c r="P86">
        <f>IF(ISNUMBER(D86),"",SUBSTITUTE(SUBSTITUTE(SUBSTITUTE(SUBSTITUTE(SUBSTITUTE(SUBSTITUTE(SUBSTITUTE(SUBSTITUTE(SUBSTITUTE(SUBSTITUTE(SUBSTITUTE(SUBSTITUTE(TRIM(D86&amp;""),"۰","0"),"۱","1"),"۲","2"),"۳","3"),"۴","4"),"۵","5"),"۶","6"),"۷","7"),"۸","8"),"۹","9"),"-","/"),".","/"))</f>
        <v/>
      </c>
      <c r="Q86">
        <f>IF(D86="","",IF(ISNUMBER(D86),D86,IFERROR(IF(VALUE(LEFT(P86,FIND("/",P86)-1))&gt;1700,DATE(VALUE(LEFT(P86,FIND("/",P86)-1)),VALUE(LEFT(MID(P86,FIND("/",P86)+1,20),FIND("/",MID(P86,FIND("/",P86)+1,20))-1)),VALUE(MID(MID(P86,FIND("/",P86)+1,20),FIND("/",MID(P86,FIND("/",P86)+1,20))+1,20))),INDEX(cal!$B$2:$B$52,MATCH(VALUE(LEFT(P86,FIND("/",P86)-1)),cal!$A$2:$A$52,0))+IF(VALUE(LEFT(MID(P86,FIND("/",P86)+1,20),FIND("/",MID(P86,FIND("/",P86)+1,20))-1))&lt;=6,(VALUE(LEFT(MID(P86,FIND("/",P86)+1,20),FIND("/",MID(P86,FIND("/",P86)+1,20))-1))-1)*31,186+(VALUE(LEFT(MID(P86,FIND("/",P86)+1,20),FIND("/",MID(P86,FIND("/",P86)+1,20))-1))-7)*30)+VALUE(MID(MID(P86,FIND("/",P86)+1,20),FIND("/",MID(P86,FIND("/",P86)+1,20))+1,20))-1),"")))</f>
        <v/>
      </c>
      <c r="R86">
        <f>IF(OR(I86="■",J86="■",K86="■"),1,"")</f>
        <v/>
      </c>
    </row>
    <row r="87">
      <c r="A87" s="15">
        <f>IF(B87="","",ROW()-8)</f>
        <v/>
      </c>
      <c r="B87" s="4" t="n"/>
      <c r="C87" s="5" t="n"/>
      <c r="D87" s="5" t="n"/>
      <c r="E87" s="4" t="n"/>
      <c r="F87" s="16" t="n"/>
      <c r="G87" s="16" t="n"/>
      <c r="H87" s="16" t="n"/>
      <c r="I87" s="17">
        <f>IF(OR(O87="",Q87=""),"",IF(AND(O87&lt;=$O$4+6,Q87&gt;=$O$4+0),"■",""))</f>
        <v/>
      </c>
      <c r="J87" s="17">
        <f>IF(OR(O87="",Q87=""),"",IF(AND(O87&lt;=$O$4+13,Q87&gt;=$O$4+7),"■",""))</f>
        <v/>
      </c>
      <c r="K87" s="17">
        <f>IF(OR(O87="",Q87=""),"",IF(AND(O87&lt;=$O$4+20,Q87&gt;=$O$4+14),"■",""))</f>
        <v/>
      </c>
      <c r="L87" s="18">
        <f>IF(OR(O87="",Q87=""),"",IF(R87&lt;&gt;1,"خارج از ۳ هفته",IF(AND(F87="آماده",G87="آماده",H87="آماده"),"آماده ✓","مانع: "&amp;TRIM(IF(F87="نه","مصالح ","")&amp;IF(G87="نه","نقشه ","")&amp;IF(H87="نه","نیرو","")))))</f>
        <v/>
      </c>
      <c r="N87">
        <f>IF(ISNUMBER(C87),"",SUBSTITUTE(SUBSTITUTE(SUBSTITUTE(SUBSTITUTE(SUBSTITUTE(SUBSTITUTE(SUBSTITUTE(SUBSTITUTE(SUBSTITUTE(SUBSTITUTE(SUBSTITUTE(SUBSTITUTE(TRIM(C87&amp;""),"۰","0"),"۱","1"),"۲","2"),"۳","3"),"۴","4"),"۵","5"),"۶","6"),"۷","7"),"۸","8"),"۹","9"),"-","/"),".","/"))</f>
        <v/>
      </c>
      <c r="O87">
        <f>IF(C87="","",IF(ISNUMBER(C87),C87,IFERROR(IF(VALUE(LEFT(N87,FIND("/",N87)-1))&gt;1700,DATE(VALUE(LEFT(N87,FIND("/",N87)-1)),VALUE(LEFT(MID(N87,FIND("/",N87)+1,20),FIND("/",MID(N87,FIND("/",N87)+1,20))-1)),VALUE(MID(MID(N87,FIND("/",N87)+1,20),FIND("/",MID(N87,FIND("/",N87)+1,20))+1,20))),INDEX(cal!$B$2:$B$52,MATCH(VALUE(LEFT(N87,FIND("/",N87)-1)),cal!$A$2:$A$52,0))+IF(VALUE(LEFT(MID(N87,FIND("/",N87)+1,20),FIND("/",MID(N87,FIND("/",N87)+1,20))-1))&lt;=6,(VALUE(LEFT(MID(N87,FIND("/",N87)+1,20),FIND("/",MID(N87,FIND("/",N87)+1,20))-1))-1)*31,186+(VALUE(LEFT(MID(N87,FIND("/",N87)+1,20),FIND("/",MID(N87,FIND("/",N87)+1,20))-1))-7)*30)+VALUE(MID(MID(N87,FIND("/",N87)+1,20),FIND("/",MID(N87,FIND("/",N87)+1,20))+1,20))-1),"")))</f>
        <v/>
      </c>
      <c r="P87">
        <f>IF(ISNUMBER(D87),"",SUBSTITUTE(SUBSTITUTE(SUBSTITUTE(SUBSTITUTE(SUBSTITUTE(SUBSTITUTE(SUBSTITUTE(SUBSTITUTE(SUBSTITUTE(SUBSTITUTE(SUBSTITUTE(SUBSTITUTE(TRIM(D87&amp;""),"۰","0"),"۱","1"),"۲","2"),"۳","3"),"۴","4"),"۵","5"),"۶","6"),"۷","7"),"۸","8"),"۹","9"),"-","/"),".","/"))</f>
        <v/>
      </c>
      <c r="Q87">
        <f>IF(D87="","",IF(ISNUMBER(D87),D87,IFERROR(IF(VALUE(LEFT(P87,FIND("/",P87)-1))&gt;1700,DATE(VALUE(LEFT(P87,FIND("/",P87)-1)),VALUE(LEFT(MID(P87,FIND("/",P87)+1,20),FIND("/",MID(P87,FIND("/",P87)+1,20))-1)),VALUE(MID(MID(P87,FIND("/",P87)+1,20),FIND("/",MID(P87,FIND("/",P87)+1,20))+1,20))),INDEX(cal!$B$2:$B$52,MATCH(VALUE(LEFT(P87,FIND("/",P87)-1)),cal!$A$2:$A$52,0))+IF(VALUE(LEFT(MID(P87,FIND("/",P87)+1,20),FIND("/",MID(P87,FIND("/",P87)+1,20))-1))&lt;=6,(VALUE(LEFT(MID(P87,FIND("/",P87)+1,20),FIND("/",MID(P87,FIND("/",P87)+1,20))-1))-1)*31,186+(VALUE(LEFT(MID(P87,FIND("/",P87)+1,20),FIND("/",MID(P87,FIND("/",P87)+1,20))-1))-7)*30)+VALUE(MID(MID(P87,FIND("/",P87)+1,20),FIND("/",MID(P87,FIND("/",P87)+1,20))+1,20))-1),"")))</f>
        <v/>
      </c>
      <c r="R87">
        <f>IF(OR(I87="■",J87="■",K87="■"),1,"")</f>
        <v/>
      </c>
    </row>
    <row r="88">
      <c r="A88" s="15">
        <f>IF(B88="","",ROW()-8)</f>
        <v/>
      </c>
      <c r="B88" s="4" t="n"/>
      <c r="C88" s="5" t="n"/>
      <c r="D88" s="5" t="n"/>
      <c r="E88" s="4" t="n"/>
      <c r="F88" s="16" t="n"/>
      <c r="G88" s="16" t="n"/>
      <c r="H88" s="16" t="n"/>
      <c r="I88" s="17">
        <f>IF(OR(O88="",Q88=""),"",IF(AND(O88&lt;=$O$4+6,Q88&gt;=$O$4+0),"■",""))</f>
        <v/>
      </c>
      <c r="J88" s="17">
        <f>IF(OR(O88="",Q88=""),"",IF(AND(O88&lt;=$O$4+13,Q88&gt;=$O$4+7),"■",""))</f>
        <v/>
      </c>
      <c r="K88" s="17">
        <f>IF(OR(O88="",Q88=""),"",IF(AND(O88&lt;=$O$4+20,Q88&gt;=$O$4+14),"■",""))</f>
        <v/>
      </c>
      <c r="L88" s="18">
        <f>IF(OR(O88="",Q88=""),"",IF(R88&lt;&gt;1,"خارج از ۳ هفته",IF(AND(F88="آماده",G88="آماده",H88="آماده"),"آماده ✓","مانع: "&amp;TRIM(IF(F88="نه","مصالح ","")&amp;IF(G88="نه","نقشه ","")&amp;IF(H88="نه","نیرو","")))))</f>
        <v/>
      </c>
      <c r="N88">
        <f>IF(ISNUMBER(C88),"",SUBSTITUTE(SUBSTITUTE(SUBSTITUTE(SUBSTITUTE(SUBSTITUTE(SUBSTITUTE(SUBSTITUTE(SUBSTITUTE(SUBSTITUTE(SUBSTITUTE(SUBSTITUTE(SUBSTITUTE(TRIM(C88&amp;""),"۰","0"),"۱","1"),"۲","2"),"۳","3"),"۴","4"),"۵","5"),"۶","6"),"۷","7"),"۸","8"),"۹","9"),"-","/"),".","/"))</f>
        <v/>
      </c>
      <c r="O88">
        <f>IF(C88="","",IF(ISNUMBER(C88),C88,IFERROR(IF(VALUE(LEFT(N88,FIND("/",N88)-1))&gt;1700,DATE(VALUE(LEFT(N88,FIND("/",N88)-1)),VALUE(LEFT(MID(N88,FIND("/",N88)+1,20),FIND("/",MID(N88,FIND("/",N88)+1,20))-1)),VALUE(MID(MID(N88,FIND("/",N88)+1,20),FIND("/",MID(N88,FIND("/",N88)+1,20))+1,20))),INDEX(cal!$B$2:$B$52,MATCH(VALUE(LEFT(N88,FIND("/",N88)-1)),cal!$A$2:$A$52,0))+IF(VALUE(LEFT(MID(N88,FIND("/",N88)+1,20),FIND("/",MID(N88,FIND("/",N88)+1,20))-1))&lt;=6,(VALUE(LEFT(MID(N88,FIND("/",N88)+1,20),FIND("/",MID(N88,FIND("/",N88)+1,20))-1))-1)*31,186+(VALUE(LEFT(MID(N88,FIND("/",N88)+1,20),FIND("/",MID(N88,FIND("/",N88)+1,20))-1))-7)*30)+VALUE(MID(MID(N88,FIND("/",N88)+1,20),FIND("/",MID(N88,FIND("/",N88)+1,20))+1,20))-1),"")))</f>
        <v/>
      </c>
      <c r="P88">
        <f>IF(ISNUMBER(D88),"",SUBSTITUTE(SUBSTITUTE(SUBSTITUTE(SUBSTITUTE(SUBSTITUTE(SUBSTITUTE(SUBSTITUTE(SUBSTITUTE(SUBSTITUTE(SUBSTITUTE(SUBSTITUTE(SUBSTITUTE(TRIM(D88&amp;""),"۰","0"),"۱","1"),"۲","2"),"۳","3"),"۴","4"),"۵","5"),"۶","6"),"۷","7"),"۸","8"),"۹","9"),"-","/"),".","/"))</f>
        <v/>
      </c>
      <c r="Q88">
        <f>IF(D88="","",IF(ISNUMBER(D88),D88,IFERROR(IF(VALUE(LEFT(P88,FIND("/",P88)-1))&gt;1700,DATE(VALUE(LEFT(P88,FIND("/",P88)-1)),VALUE(LEFT(MID(P88,FIND("/",P88)+1,20),FIND("/",MID(P88,FIND("/",P88)+1,20))-1)),VALUE(MID(MID(P88,FIND("/",P88)+1,20),FIND("/",MID(P88,FIND("/",P88)+1,20))+1,20))),INDEX(cal!$B$2:$B$52,MATCH(VALUE(LEFT(P88,FIND("/",P88)-1)),cal!$A$2:$A$52,0))+IF(VALUE(LEFT(MID(P88,FIND("/",P88)+1,20),FIND("/",MID(P88,FIND("/",P88)+1,20))-1))&lt;=6,(VALUE(LEFT(MID(P88,FIND("/",P88)+1,20),FIND("/",MID(P88,FIND("/",P88)+1,20))-1))-1)*31,186+(VALUE(LEFT(MID(P88,FIND("/",P88)+1,20),FIND("/",MID(P88,FIND("/",P88)+1,20))-1))-7)*30)+VALUE(MID(MID(P88,FIND("/",P88)+1,20),FIND("/",MID(P88,FIND("/",P88)+1,20))+1,20))-1),"")))</f>
        <v/>
      </c>
      <c r="R88">
        <f>IF(OR(I88="■",J88="■",K88="■"),1,"")</f>
        <v/>
      </c>
    </row>
    <row r="89">
      <c r="A89" s="15">
        <f>IF(B89="","",ROW()-8)</f>
        <v/>
      </c>
      <c r="B89" s="4" t="n"/>
      <c r="C89" s="5" t="n"/>
      <c r="D89" s="5" t="n"/>
      <c r="E89" s="4" t="n"/>
      <c r="F89" s="16" t="n"/>
      <c r="G89" s="16" t="n"/>
      <c r="H89" s="16" t="n"/>
      <c r="I89" s="17">
        <f>IF(OR(O89="",Q89=""),"",IF(AND(O89&lt;=$O$4+6,Q89&gt;=$O$4+0),"■",""))</f>
        <v/>
      </c>
      <c r="J89" s="17">
        <f>IF(OR(O89="",Q89=""),"",IF(AND(O89&lt;=$O$4+13,Q89&gt;=$O$4+7),"■",""))</f>
        <v/>
      </c>
      <c r="K89" s="17">
        <f>IF(OR(O89="",Q89=""),"",IF(AND(O89&lt;=$O$4+20,Q89&gt;=$O$4+14),"■",""))</f>
        <v/>
      </c>
      <c r="L89" s="18">
        <f>IF(OR(O89="",Q89=""),"",IF(R89&lt;&gt;1,"خارج از ۳ هفته",IF(AND(F89="آماده",G89="آماده",H89="آماده"),"آماده ✓","مانع: "&amp;TRIM(IF(F89="نه","مصالح ","")&amp;IF(G89="نه","نقشه ","")&amp;IF(H89="نه","نیرو","")))))</f>
        <v/>
      </c>
      <c r="N89">
        <f>IF(ISNUMBER(C89),"",SUBSTITUTE(SUBSTITUTE(SUBSTITUTE(SUBSTITUTE(SUBSTITUTE(SUBSTITUTE(SUBSTITUTE(SUBSTITUTE(SUBSTITUTE(SUBSTITUTE(SUBSTITUTE(SUBSTITUTE(TRIM(C89&amp;""),"۰","0"),"۱","1"),"۲","2"),"۳","3"),"۴","4"),"۵","5"),"۶","6"),"۷","7"),"۸","8"),"۹","9"),"-","/"),".","/"))</f>
        <v/>
      </c>
      <c r="O89">
        <f>IF(C89="","",IF(ISNUMBER(C89),C89,IFERROR(IF(VALUE(LEFT(N89,FIND("/",N89)-1))&gt;1700,DATE(VALUE(LEFT(N89,FIND("/",N89)-1)),VALUE(LEFT(MID(N89,FIND("/",N89)+1,20),FIND("/",MID(N89,FIND("/",N89)+1,20))-1)),VALUE(MID(MID(N89,FIND("/",N89)+1,20),FIND("/",MID(N89,FIND("/",N89)+1,20))+1,20))),INDEX(cal!$B$2:$B$52,MATCH(VALUE(LEFT(N89,FIND("/",N89)-1)),cal!$A$2:$A$52,0))+IF(VALUE(LEFT(MID(N89,FIND("/",N89)+1,20),FIND("/",MID(N89,FIND("/",N89)+1,20))-1))&lt;=6,(VALUE(LEFT(MID(N89,FIND("/",N89)+1,20),FIND("/",MID(N89,FIND("/",N89)+1,20))-1))-1)*31,186+(VALUE(LEFT(MID(N89,FIND("/",N89)+1,20),FIND("/",MID(N89,FIND("/",N89)+1,20))-1))-7)*30)+VALUE(MID(MID(N89,FIND("/",N89)+1,20),FIND("/",MID(N89,FIND("/",N89)+1,20))+1,20))-1),"")))</f>
        <v/>
      </c>
      <c r="P89">
        <f>IF(ISNUMBER(D89),"",SUBSTITUTE(SUBSTITUTE(SUBSTITUTE(SUBSTITUTE(SUBSTITUTE(SUBSTITUTE(SUBSTITUTE(SUBSTITUTE(SUBSTITUTE(SUBSTITUTE(SUBSTITUTE(SUBSTITUTE(TRIM(D89&amp;""),"۰","0"),"۱","1"),"۲","2"),"۳","3"),"۴","4"),"۵","5"),"۶","6"),"۷","7"),"۸","8"),"۹","9"),"-","/"),".","/"))</f>
        <v/>
      </c>
      <c r="Q89">
        <f>IF(D89="","",IF(ISNUMBER(D89),D89,IFERROR(IF(VALUE(LEFT(P89,FIND("/",P89)-1))&gt;1700,DATE(VALUE(LEFT(P89,FIND("/",P89)-1)),VALUE(LEFT(MID(P89,FIND("/",P89)+1,20),FIND("/",MID(P89,FIND("/",P89)+1,20))-1)),VALUE(MID(MID(P89,FIND("/",P89)+1,20),FIND("/",MID(P89,FIND("/",P89)+1,20))+1,20))),INDEX(cal!$B$2:$B$52,MATCH(VALUE(LEFT(P89,FIND("/",P89)-1)),cal!$A$2:$A$52,0))+IF(VALUE(LEFT(MID(P89,FIND("/",P89)+1,20),FIND("/",MID(P89,FIND("/",P89)+1,20))-1))&lt;=6,(VALUE(LEFT(MID(P89,FIND("/",P89)+1,20),FIND("/",MID(P89,FIND("/",P89)+1,20))-1))-1)*31,186+(VALUE(LEFT(MID(P89,FIND("/",P89)+1,20),FIND("/",MID(P89,FIND("/",P89)+1,20))-1))-7)*30)+VALUE(MID(MID(P89,FIND("/",P89)+1,20),FIND("/",MID(P89,FIND("/",P89)+1,20))+1,20))-1),"")))</f>
        <v/>
      </c>
      <c r="R89">
        <f>IF(OR(I89="■",J89="■",K89="■"),1,"")</f>
        <v/>
      </c>
    </row>
    <row r="90">
      <c r="A90" s="15">
        <f>IF(B90="","",ROW()-8)</f>
        <v/>
      </c>
      <c r="B90" s="4" t="n"/>
      <c r="C90" s="5" t="n"/>
      <c r="D90" s="5" t="n"/>
      <c r="E90" s="4" t="n"/>
      <c r="F90" s="16" t="n"/>
      <c r="G90" s="16" t="n"/>
      <c r="H90" s="16" t="n"/>
      <c r="I90" s="17">
        <f>IF(OR(O90="",Q90=""),"",IF(AND(O90&lt;=$O$4+6,Q90&gt;=$O$4+0),"■",""))</f>
        <v/>
      </c>
      <c r="J90" s="17">
        <f>IF(OR(O90="",Q90=""),"",IF(AND(O90&lt;=$O$4+13,Q90&gt;=$O$4+7),"■",""))</f>
        <v/>
      </c>
      <c r="K90" s="17">
        <f>IF(OR(O90="",Q90=""),"",IF(AND(O90&lt;=$O$4+20,Q90&gt;=$O$4+14),"■",""))</f>
        <v/>
      </c>
      <c r="L90" s="18">
        <f>IF(OR(O90="",Q90=""),"",IF(R90&lt;&gt;1,"خارج از ۳ هفته",IF(AND(F90="آماده",G90="آماده",H90="آماده"),"آماده ✓","مانع: "&amp;TRIM(IF(F90="نه","مصالح ","")&amp;IF(G90="نه","نقشه ","")&amp;IF(H90="نه","نیرو","")))))</f>
        <v/>
      </c>
      <c r="N90">
        <f>IF(ISNUMBER(C90),"",SUBSTITUTE(SUBSTITUTE(SUBSTITUTE(SUBSTITUTE(SUBSTITUTE(SUBSTITUTE(SUBSTITUTE(SUBSTITUTE(SUBSTITUTE(SUBSTITUTE(SUBSTITUTE(SUBSTITUTE(TRIM(C90&amp;""),"۰","0"),"۱","1"),"۲","2"),"۳","3"),"۴","4"),"۵","5"),"۶","6"),"۷","7"),"۸","8"),"۹","9"),"-","/"),".","/"))</f>
        <v/>
      </c>
      <c r="O90">
        <f>IF(C90="","",IF(ISNUMBER(C90),C90,IFERROR(IF(VALUE(LEFT(N90,FIND("/",N90)-1))&gt;1700,DATE(VALUE(LEFT(N90,FIND("/",N90)-1)),VALUE(LEFT(MID(N90,FIND("/",N90)+1,20),FIND("/",MID(N90,FIND("/",N90)+1,20))-1)),VALUE(MID(MID(N90,FIND("/",N90)+1,20),FIND("/",MID(N90,FIND("/",N90)+1,20))+1,20))),INDEX(cal!$B$2:$B$52,MATCH(VALUE(LEFT(N90,FIND("/",N90)-1)),cal!$A$2:$A$52,0))+IF(VALUE(LEFT(MID(N90,FIND("/",N90)+1,20),FIND("/",MID(N90,FIND("/",N90)+1,20))-1))&lt;=6,(VALUE(LEFT(MID(N90,FIND("/",N90)+1,20),FIND("/",MID(N90,FIND("/",N90)+1,20))-1))-1)*31,186+(VALUE(LEFT(MID(N90,FIND("/",N90)+1,20),FIND("/",MID(N90,FIND("/",N90)+1,20))-1))-7)*30)+VALUE(MID(MID(N90,FIND("/",N90)+1,20),FIND("/",MID(N90,FIND("/",N90)+1,20))+1,20))-1),"")))</f>
        <v/>
      </c>
      <c r="P90">
        <f>IF(ISNUMBER(D90),"",SUBSTITUTE(SUBSTITUTE(SUBSTITUTE(SUBSTITUTE(SUBSTITUTE(SUBSTITUTE(SUBSTITUTE(SUBSTITUTE(SUBSTITUTE(SUBSTITUTE(SUBSTITUTE(SUBSTITUTE(TRIM(D90&amp;""),"۰","0"),"۱","1"),"۲","2"),"۳","3"),"۴","4"),"۵","5"),"۶","6"),"۷","7"),"۸","8"),"۹","9"),"-","/"),".","/"))</f>
        <v/>
      </c>
      <c r="Q90">
        <f>IF(D90="","",IF(ISNUMBER(D90),D90,IFERROR(IF(VALUE(LEFT(P90,FIND("/",P90)-1))&gt;1700,DATE(VALUE(LEFT(P90,FIND("/",P90)-1)),VALUE(LEFT(MID(P90,FIND("/",P90)+1,20),FIND("/",MID(P90,FIND("/",P90)+1,20))-1)),VALUE(MID(MID(P90,FIND("/",P90)+1,20),FIND("/",MID(P90,FIND("/",P90)+1,20))+1,20))),INDEX(cal!$B$2:$B$52,MATCH(VALUE(LEFT(P90,FIND("/",P90)-1)),cal!$A$2:$A$52,0))+IF(VALUE(LEFT(MID(P90,FIND("/",P90)+1,20),FIND("/",MID(P90,FIND("/",P90)+1,20))-1))&lt;=6,(VALUE(LEFT(MID(P90,FIND("/",P90)+1,20),FIND("/",MID(P90,FIND("/",P90)+1,20))-1))-1)*31,186+(VALUE(LEFT(MID(P90,FIND("/",P90)+1,20),FIND("/",MID(P90,FIND("/",P90)+1,20))-1))-7)*30)+VALUE(MID(MID(P90,FIND("/",P90)+1,20),FIND("/",MID(P90,FIND("/",P90)+1,20))+1,20))-1),"")))</f>
        <v/>
      </c>
      <c r="R90">
        <f>IF(OR(I90="■",J90="■",K90="■"),1,"")</f>
        <v/>
      </c>
    </row>
    <row r="91">
      <c r="A91" s="15">
        <f>IF(B91="","",ROW()-8)</f>
        <v/>
      </c>
      <c r="B91" s="4" t="n"/>
      <c r="C91" s="5" t="n"/>
      <c r="D91" s="5" t="n"/>
      <c r="E91" s="4" t="n"/>
      <c r="F91" s="16" t="n"/>
      <c r="G91" s="16" t="n"/>
      <c r="H91" s="16" t="n"/>
      <c r="I91" s="17">
        <f>IF(OR(O91="",Q91=""),"",IF(AND(O91&lt;=$O$4+6,Q91&gt;=$O$4+0),"■",""))</f>
        <v/>
      </c>
      <c r="J91" s="17">
        <f>IF(OR(O91="",Q91=""),"",IF(AND(O91&lt;=$O$4+13,Q91&gt;=$O$4+7),"■",""))</f>
        <v/>
      </c>
      <c r="K91" s="17">
        <f>IF(OR(O91="",Q91=""),"",IF(AND(O91&lt;=$O$4+20,Q91&gt;=$O$4+14),"■",""))</f>
        <v/>
      </c>
      <c r="L91" s="18">
        <f>IF(OR(O91="",Q91=""),"",IF(R91&lt;&gt;1,"خارج از ۳ هفته",IF(AND(F91="آماده",G91="آماده",H91="آماده"),"آماده ✓","مانع: "&amp;TRIM(IF(F91="نه","مصالح ","")&amp;IF(G91="نه","نقشه ","")&amp;IF(H91="نه","نیرو","")))))</f>
        <v/>
      </c>
      <c r="N91">
        <f>IF(ISNUMBER(C91),"",SUBSTITUTE(SUBSTITUTE(SUBSTITUTE(SUBSTITUTE(SUBSTITUTE(SUBSTITUTE(SUBSTITUTE(SUBSTITUTE(SUBSTITUTE(SUBSTITUTE(SUBSTITUTE(SUBSTITUTE(TRIM(C91&amp;""),"۰","0"),"۱","1"),"۲","2"),"۳","3"),"۴","4"),"۵","5"),"۶","6"),"۷","7"),"۸","8"),"۹","9"),"-","/"),".","/"))</f>
        <v/>
      </c>
      <c r="O91">
        <f>IF(C91="","",IF(ISNUMBER(C91),C91,IFERROR(IF(VALUE(LEFT(N91,FIND("/",N91)-1))&gt;1700,DATE(VALUE(LEFT(N91,FIND("/",N91)-1)),VALUE(LEFT(MID(N91,FIND("/",N91)+1,20),FIND("/",MID(N91,FIND("/",N91)+1,20))-1)),VALUE(MID(MID(N91,FIND("/",N91)+1,20),FIND("/",MID(N91,FIND("/",N91)+1,20))+1,20))),INDEX(cal!$B$2:$B$52,MATCH(VALUE(LEFT(N91,FIND("/",N91)-1)),cal!$A$2:$A$52,0))+IF(VALUE(LEFT(MID(N91,FIND("/",N91)+1,20),FIND("/",MID(N91,FIND("/",N91)+1,20))-1))&lt;=6,(VALUE(LEFT(MID(N91,FIND("/",N91)+1,20),FIND("/",MID(N91,FIND("/",N91)+1,20))-1))-1)*31,186+(VALUE(LEFT(MID(N91,FIND("/",N91)+1,20),FIND("/",MID(N91,FIND("/",N91)+1,20))-1))-7)*30)+VALUE(MID(MID(N91,FIND("/",N91)+1,20),FIND("/",MID(N91,FIND("/",N91)+1,20))+1,20))-1),"")))</f>
        <v/>
      </c>
      <c r="P91">
        <f>IF(ISNUMBER(D91),"",SUBSTITUTE(SUBSTITUTE(SUBSTITUTE(SUBSTITUTE(SUBSTITUTE(SUBSTITUTE(SUBSTITUTE(SUBSTITUTE(SUBSTITUTE(SUBSTITUTE(SUBSTITUTE(SUBSTITUTE(TRIM(D91&amp;""),"۰","0"),"۱","1"),"۲","2"),"۳","3"),"۴","4"),"۵","5"),"۶","6"),"۷","7"),"۸","8"),"۹","9"),"-","/"),".","/"))</f>
        <v/>
      </c>
      <c r="Q91">
        <f>IF(D91="","",IF(ISNUMBER(D91),D91,IFERROR(IF(VALUE(LEFT(P91,FIND("/",P91)-1))&gt;1700,DATE(VALUE(LEFT(P91,FIND("/",P91)-1)),VALUE(LEFT(MID(P91,FIND("/",P91)+1,20),FIND("/",MID(P91,FIND("/",P91)+1,20))-1)),VALUE(MID(MID(P91,FIND("/",P91)+1,20),FIND("/",MID(P91,FIND("/",P91)+1,20))+1,20))),INDEX(cal!$B$2:$B$52,MATCH(VALUE(LEFT(P91,FIND("/",P91)-1)),cal!$A$2:$A$52,0))+IF(VALUE(LEFT(MID(P91,FIND("/",P91)+1,20),FIND("/",MID(P91,FIND("/",P91)+1,20))-1))&lt;=6,(VALUE(LEFT(MID(P91,FIND("/",P91)+1,20),FIND("/",MID(P91,FIND("/",P91)+1,20))-1))-1)*31,186+(VALUE(LEFT(MID(P91,FIND("/",P91)+1,20),FIND("/",MID(P91,FIND("/",P91)+1,20))-1))-7)*30)+VALUE(MID(MID(P91,FIND("/",P91)+1,20),FIND("/",MID(P91,FIND("/",P91)+1,20))+1,20))-1),"")))</f>
        <v/>
      </c>
      <c r="R91">
        <f>IF(OR(I91="■",J91="■",K91="■"),1,"")</f>
        <v/>
      </c>
    </row>
    <row r="92">
      <c r="A92" s="15">
        <f>IF(B92="","",ROW()-8)</f>
        <v/>
      </c>
      <c r="B92" s="4" t="n"/>
      <c r="C92" s="5" t="n"/>
      <c r="D92" s="5" t="n"/>
      <c r="E92" s="4" t="n"/>
      <c r="F92" s="16" t="n"/>
      <c r="G92" s="16" t="n"/>
      <c r="H92" s="16" t="n"/>
      <c r="I92" s="17">
        <f>IF(OR(O92="",Q92=""),"",IF(AND(O92&lt;=$O$4+6,Q92&gt;=$O$4+0),"■",""))</f>
        <v/>
      </c>
      <c r="J92" s="17">
        <f>IF(OR(O92="",Q92=""),"",IF(AND(O92&lt;=$O$4+13,Q92&gt;=$O$4+7),"■",""))</f>
        <v/>
      </c>
      <c r="K92" s="17">
        <f>IF(OR(O92="",Q92=""),"",IF(AND(O92&lt;=$O$4+20,Q92&gt;=$O$4+14),"■",""))</f>
        <v/>
      </c>
      <c r="L92" s="18">
        <f>IF(OR(O92="",Q92=""),"",IF(R92&lt;&gt;1,"خارج از ۳ هفته",IF(AND(F92="آماده",G92="آماده",H92="آماده"),"آماده ✓","مانع: "&amp;TRIM(IF(F92="نه","مصالح ","")&amp;IF(G92="نه","نقشه ","")&amp;IF(H92="نه","نیرو","")))))</f>
        <v/>
      </c>
      <c r="N92">
        <f>IF(ISNUMBER(C92),"",SUBSTITUTE(SUBSTITUTE(SUBSTITUTE(SUBSTITUTE(SUBSTITUTE(SUBSTITUTE(SUBSTITUTE(SUBSTITUTE(SUBSTITUTE(SUBSTITUTE(SUBSTITUTE(SUBSTITUTE(TRIM(C92&amp;""),"۰","0"),"۱","1"),"۲","2"),"۳","3"),"۴","4"),"۵","5"),"۶","6"),"۷","7"),"۸","8"),"۹","9"),"-","/"),".","/"))</f>
        <v/>
      </c>
      <c r="O92">
        <f>IF(C92="","",IF(ISNUMBER(C92),C92,IFERROR(IF(VALUE(LEFT(N92,FIND("/",N92)-1))&gt;1700,DATE(VALUE(LEFT(N92,FIND("/",N92)-1)),VALUE(LEFT(MID(N92,FIND("/",N92)+1,20),FIND("/",MID(N92,FIND("/",N92)+1,20))-1)),VALUE(MID(MID(N92,FIND("/",N92)+1,20),FIND("/",MID(N92,FIND("/",N92)+1,20))+1,20))),INDEX(cal!$B$2:$B$52,MATCH(VALUE(LEFT(N92,FIND("/",N92)-1)),cal!$A$2:$A$52,0))+IF(VALUE(LEFT(MID(N92,FIND("/",N92)+1,20),FIND("/",MID(N92,FIND("/",N92)+1,20))-1))&lt;=6,(VALUE(LEFT(MID(N92,FIND("/",N92)+1,20),FIND("/",MID(N92,FIND("/",N92)+1,20))-1))-1)*31,186+(VALUE(LEFT(MID(N92,FIND("/",N92)+1,20),FIND("/",MID(N92,FIND("/",N92)+1,20))-1))-7)*30)+VALUE(MID(MID(N92,FIND("/",N92)+1,20),FIND("/",MID(N92,FIND("/",N92)+1,20))+1,20))-1),"")))</f>
        <v/>
      </c>
      <c r="P92">
        <f>IF(ISNUMBER(D92),"",SUBSTITUTE(SUBSTITUTE(SUBSTITUTE(SUBSTITUTE(SUBSTITUTE(SUBSTITUTE(SUBSTITUTE(SUBSTITUTE(SUBSTITUTE(SUBSTITUTE(SUBSTITUTE(SUBSTITUTE(TRIM(D92&amp;""),"۰","0"),"۱","1"),"۲","2"),"۳","3"),"۴","4"),"۵","5"),"۶","6"),"۷","7"),"۸","8"),"۹","9"),"-","/"),".","/"))</f>
        <v/>
      </c>
      <c r="Q92">
        <f>IF(D92="","",IF(ISNUMBER(D92),D92,IFERROR(IF(VALUE(LEFT(P92,FIND("/",P92)-1))&gt;1700,DATE(VALUE(LEFT(P92,FIND("/",P92)-1)),VALUE(LEFT(MID(P92,FIND("/",P92)+1,20),FIND("/",MID(P92,FIND("/",P92)+1,20))-1)),VALUE(MID(MID(P92,FIND("/",P92)+1,20),FIND("/",MID(P92,FIND("/",P92)+1,20))+1,20))),INDEX(cal!$B$2:$B$52,MATCH(VALUE(LEFT(P92,FIND("/",P92)-1)),cal!$A$2:$A$52,0))+IF(VALUE(LEFT(MID(P92,FIND("/",P92)+1,20),FIND("/",MID(P92,FIND("/",P92)+1,20))-1))&lt;=6,(VALUE(LEFT(MID(P92,FIND("/",P92)+1,20),FIND("/",MID(P92,FIND("/",P92)+1,20))-1))-1)*31,186+(VALUE(LEFT(MID(P92,FIND("/",P92)+1,20),FIND("/",MID(P92,FIND("/",P92)+1,20))-1))-7)*30)+VALUE(MID(MID(P92,FIND("/",P92)+1,20),FIND("/",MID(P92,FIND("/",P92)+1,20))+1,20))-1),"")))</f>
        <v/>
      </c>
      <c r="R92">
        <f>IF(OR(I92="■",J92="■",K92="■"),1,"")</f>
        <v/>
      </c>
    </row>
    <row r="93">
      <c r="A93" s="15">
        <f>IF(B93="","",ROW()-8)</f>
        <v/>
      </c>
      <c r="B93" s="4" t="n"/>
      <c r="C93" s="5" t="n"/>
      <c r="D93" s="5" t="n"/>
      <c r="E93" s="4" t="n"/>
      <c r="F93" s="16" t="n"/>
      <c r="G93" s="16" t="n"/>
      <c r="H93" s="16" t="n"/>
      <c r="I93" s="17">
        <f>IF(OR(O93="",Q93=""),"",IF(AND(O93&lt;=$O$4+6,Q93&gt;=$O$4+0),"■",""))</f>
        <v/>
      </c>
      <c r="J93" s="17">
        <f>IF(OR(O93="",Q93=""),"",IF(AND(O93&lt;=$O$4+13,Q93&gt;=$O$4+7),"■",""))</f>
        <v/>
      </c>
      <c r="K93" s="17">
        <f>IF(OR(O93="",Q93=""),"",IF(AND(O93&lt;=$O$4+20,Q93&gt;=$O$4+14),"■",""))</f>
        <v/>
      </c>
      <c r="L93" s="18">
        <f>IF(OR(O93="",Q93=""),"",IF(R93&lt;&gt;1,"خارج از ۳ هفته",IF(AND(F93="آماده",G93="آماده",H93="آماده"),"آماده ✓","مانع: "&amp;TRIM(IF(F93="نه","مصالح ","")&amp;IF(G93="نه","نقشه ","")&amp;IF(H93="نه","نیرو","")))))</f>
        <v/>
      </c>
      <c r="N93">
        <f>IF(ISNUMBER(C93),"",SUBSTITUTE(SUBSTITUTE(SUBSTITUTE(SUBSTITUTE(SUBSTITUTE(SUBSTITUTE(SUBSTITUTE(SUBSTITUTE(SUBSTITUTE(SUBSTITUTE(SUBSTITUTE(SUBSTITUTE(TRIM(C93&amp;""),"۰","0"),"۱","1"),"۲","2"),"۳","3"),"۴","4"),"۵","5"),"۶","6"),"۷","7"),"۸","8"),"۹","9"),"-","/"),".","/"))</f>
        <v/>
      </c>
      <c r="O93">
        <f>IF(C93="","",IF(ISNUMBER(C93),C93,IFERROR(IF(VALUE(LEFT(N93,FIND("/",N93)-1))&gt;1700,DATE(VALUE(LEFT(N93,FIND("/",N93)-1)),VALUE(LEFT(MID(N93,FIND("/",N93)+1,20),FIND("/",MID(N93,FIND("/",N93)+1,20))-1)),VALUE(MID(MID(N93,FIND("/",N93)+1,20),FIND("/",MID(N93,FIND("/",N93)+1,20))+1,20))),INDEX(cal!$B$2:$B$52,MATCH(VALUE(LEFT(N93,FIND("/",N93)-1)),cal!$A$2:$A$52,0))+IF(VALUE(LEFT(MID(N93,FIND("/",N93)+1,20),FIND("/",MID(N93,FIND("/",N93)+1,20))-1))&lt;=6,(VALUE(LEFT(MID(N93,FIND("/",N93)+1,20),FIND("/",MID(N93,FIND("/",N93)+1,20))-1))-1)*31,186+(VALUE(LEFT(MID(N93,FIND("/",N93)+1,20),FIND("/",MID(N93,FIND("/",N93)+1,20))-1))-7)*30)+VALUE(MID(MID(N93,FIND("/",N93)+1,20),FIND("/",MID(N93,FIND("/",N93)+1,20))+1,20))-1),"")))</f>
        <v/>
      </c>
      <c r="P93">
        <f>IF(ISNUMBER(D93),"",SUBSTITUTE(SUBSTITUTE(SUBSTITUTE(SUBSTITUTE(SUBSTITUTE(SUBSTITUTE(SUBSTITUTE(SUBSTITUTE(SUBSTITUTE(SUBSTITUTE(SUBSTITUTE(SUBSTITUTE(TRIM(D93&amp;""),"۰","0"),"۱","1"),"۲","2"),"۳","3"),"۴","4"),"۵","5"),"۶","6"),"۷","7"),"۸","8"),"۹","9"),"-","/"),".","/"))</f>
        <v/>
      </c>
      <c r="Q93">
        <f>IF(D93="","",IF(ISNUMBER(D93),D93,IFERROR(IF(VALUE(LEFT(P93,FIND("/",P93)-1))&gt;1700,DATE(VALUE(LEFT(P93,FIND("/",P93)-1)),VALUE(LEFT(MID(P93,FIND("/",P93)+1,20),FIND("/",MID(P93,FIND("/",P93)+1,20))-1)),VALUE(MID(MID(P93,FIND("/",P93)+1,20),FIND("/",MID(P93,FIND("/",P93)+1,20))+1,20))),INDEX(cal!$B$2:$B$52,MATCH(VALUE(LEFT(P93,FIND("/",P93)-1)),cal!$A$2:$A$52,0))+IF(VALUE(LEFT(MID(P93,FIND("/",P93)+1,20),FIND("/",MID(P93,FIND("/",P93)+1,20))-1))&lt;=6,(VALUE(LEFT(MID(P93,FIND("/",P93)+1,20),FIND("/",MID(P93,FIND("/",P93)+1,20))-1))-1)*31,186+(VALUE(LEFT(MID(P93,FIND("/",P93)+1,20),FIND("/",MID(P93,FIND("/",P93)+1,20))-1))-7)*30)+VALUE(MID(MID(P93,FIND("/",P93)+1,20),FIND("/",MID(P93,FIND("/",P93)+1,20))+1,20))-1),"")))</f>
        <v/>
      </c>
      <c r="R93">
        <f>IF(OR(I93="■",J93="■",K93="■"),1,"")</f>
        <v/>
      </c>
    </row>
    <row r="94">
      <c r="A94" s="15">
        <f>IF(B94="","",ROW()-8)</f>
        <v/>
      </c>
      <c r="B94" s="4" t="n"/>
      <c r="C94" s="5" t="n"/>
      <c r="D94" s="5" t="n"/>
      <c r="E94" s="4" t="n"/>
      <c r="F94" s="16" t="n"/>
      <c r="G94" s="16" t="n"/>
      <c r="H94" s="16" t="n"/>
      <c r="I94" s="17">
        <f>IF(OR(O94="",Q94=""),"",IF(AND(O94&lt;=$O$4+6,Q94&gt;=$O$4+0),"■",""))</f>
        <v/>
      </c>
      <c r="J94" s="17">
        <f>IF(OR(O94="",Q94=""),"",IF(AND(O94&lt;=$O$4+13,Q94&gt;=$O$4+7),"■",""))</f>
        <v/>
      </c>
      <c r="K94" s="17">
        <f>IF(OR(O94="",Q94=""),"",IF(AND(O94&lt;=$O$4+20,Q94&gt;=$O$4+14),"■",""))</f>
        <v/>
      </c>
      <c r="L94" s="18">
        <f>IF(OR(O94="",Q94=""),"",IF(R94&lt;&gt;1,"خارج از ۳ هفته",IF(AND(F94="آماده",G94="آماده",H94="آماده"),"آماده ✓","مانع: "&amp;TRIM(IF(F94="نه","مصالح ","")&amp;IF(G94="نه","نقشه ","")&amp;IF(H94="نه","نیرو","")))))</f>
        <v/>
      </c>
      <c r="N94">
        <f>IF(ISNUMBER(C94),"",SUBSTITUTE(SUBSTITUTE(SUBSTITUTE(SUBSTITUTE(SUBSTITUTE(SUBSTITUTE(SUBSTITUTE(SUBSTITUTE(SUBSTITUTE(SUBSTITUTE(SUBSTITUTE(SUBSTITUTE(TRIM(C94&amp;""),"۰","0"),"۱","1"),"۲","2"),"۳","3"),"۴","4"),"۵","5"),"۶","6"),"۷","7"),"۸","8"),"۹","9"),"-","/"),".","/"))</f>
        <v/>
      </c>
      <c r="O94">
        <f>IF(C94="","",IF(ISNUMBER(C94),C94,IFERROR(IF(VALUE(LEFT(N94,FIND("/",N94)-1))&gt;1700,DATE(VALUE(LEFT(N94,FIND("/",N94)-1)),VALUE(LEFT(MID(N94,FIND("/",N94)+1,20),FIND("/",MID(N94,FIND("/",N94)+1,20))-1)),VALUE(MID(MID(N94,FIND("/",N94)+1,20),FIND("/",MID(N94,FIND("/",N94)+1,20))+1,20))),INDEX(cal!$B$2:$B$52,MATCH(VALUE(LEFT(N94,FIND("/",N94)-1)),cal!$A$2:$A$52,0))+IF(VALUE(LEFT(MID(N94,FIND("/",N94)+1,20),FIND("/",MID(N94,FIND("/",N94)+1,20))-1))&lt;=6,(VALUE(LEFT(MID(N94,FIND("/",N94)+1,20),FIND("/",MID(N94,FIND("/",N94)+1,20))-1))-1)*31,186+(VALUE(LEFT(MID(N94,FIND("/",N94)+1,20),FIND("/",MID(N94,FIND("/",N94)+1,20))-1))-7)*30)+VALUE(MID(MID(N94,FIND("/",N94)+1,20),FIND("/",MID(N94,FIND("/",N94)+1,20))+1,20))-1),"")))</f>
        <v/>
      </c>
      <c r="P94">
        <f>IF(ISNUMBER(D94),"",SUBSTITUTE(SUBSTITUTE(SUBSTITUTE(SUBSTITUTE(SUBSTITUTE(SUBSTITUTE(SUBSTITUTE(SUBSTITUTE(SUBSTITUTE(SUBSTITUTE(SUBSTITUTE(SUBSTITUTE(TRIM(D94&amp;""),"۰","0"),"۱","1"),"۲","2"),"۳","3"),"۴","4"),"۵","5"),"۶","6"),"۷","7"),"۸","8"),"۹","9"),"-","/"),".","/"))</f>
        <v/>
      </c>
      <c r="Q94">
        <f>IF(D94="","",IF(ISNUMBER(D94),D94,IFERROR(IF(VALUE(LEFT(P94,FIND("/",P94)-1))&gt;1700,DATE(VALUE(LEFT(P94,FIND("/",P94)-1)),VALUE(LEFT(MID(P94,FIND("/",P94)+1,20),FIND("/",MID(P94,FIND("/",P94)+1,20))-1)),VALUE(MID(MID(P94,FIND("/",P94)+1,20),FIND("/",MID(P94,FIND("/",P94)+1,20))+1,20))),INDEX(cal!$B$2:$B$52,MATCH(VALUE(LEFT(P94,FIND("/",P94)-1)),cal!$A$2:$A$52,0))+IF(VALUE(LEFT(MID(P94,FIND("/",P94)+1,20),FIND("/",MID(P94,FIND("/",P94)+1,20))-1))&lt;=6,(VALUE(LEFT(MID(P94,FIND("/",P94)+1,20),FIND("/",MID(P94,FIND("/",P94)+1,20))-1))-1)*31,186+(VALUE(LEFT(MID(P94,FIND("/",P94)+1,20),FIND("/",MID(P94,FIND("/",P94)+1,20))-1))-7)*30)+VALUE(MID(MID(P94,FIND("/",P94)+1,20),FIND("/",MID(P94,FIND("/",P94)+1,20))+1,20))-1),"")))</f>
        <v/>
      </c>
      <c r="R94">
        <f>IF(OR(I94="■",J94="■",K94="■"),1,"")</f>
        <v/>
      </c>
    </row>
    <row r="95">
      <c r="A95" s="15">
        <f>IF(B95="","",ROW()-8)</f>
        <v/>
      </c>
      <c r="B95" s="4" t="n"/>
      <c r="C95" s="5" t="n"/>
      <c r="D95" s="5" t="n"/>
      <c r="E95" s="4" t="n"/>
      <c r="F95" s="16" t="n"/>
      <c r="G95" s="16" t="n"/>
      <c r="H95" s="16" t="n"/>
      <c r="I95" s="17">
        <f>IF(OR(O95="",Q95=""),"",IF(AND(O95&lt;=$O$4+6,Q95&gt;=$O$4+0),"■",""))</f>
        <v/>
      </c>
      <c r="J95" s="17">
        <f>IF(OR(O95="",Q95=""),"",IF(AND(O95&lt;=$O$4+13,Q95&gt;=$O$4+7),"■",""))</f>
        <v/>
      </c>
      <c r="K95" s="17">
        <f>IF(OR(O95="",Q95=""),"",IF(AND(O95&lt;=$O$4+20,Q95&gt;=$O$4+14),"■",""))</f>
        <v/>
      </c>
      <c r="L95" s="18">
        <f>IF(OR(O95="",Q95=""),"",IF(R95&lt;&gt;1,"خارج از ۳ هفته",IF(AND(F95="آماده",G95="آماده",H95="آماده"),"آماده ✓","مانع: "&amp;TRIM(IF(F95="نه","مصالح ","")&amp;IF(G95="نه","نقشه ","")&amp;IF(H95="نه","نیرو","")))))</f>
        <v/>
      </c>
      <c r="N95">
        <f>IF(ISNUMBER(C95),"",SUBSTITUTE(SUBSTITUTE(SUBSTITUTE(SUBSTITUTE(SUBSTITUTE(SUBSTITUTE(SUBSTITUTE(SUBSTITUTE(SUBSTITUTE(SUBSTITUTE(SUBSTITUTE(SUBSTITUTE(TRIM(C95&amp;""),"۰","0"),"۱","1"),"۲","2"),"۳","3"),"۴","4"),"۵","5"),"۶","6"),"۷","7"),"۸","8"),"۹","9"),"-","/"),".","/"))</f>
        <v/>
      </c>
      <c r="O95">
        <f>IF(C95="","",IF(ISNUMBER(C95),C95,IFERROR(IF(VALUE(LEFT(N95,FIND("/",N95)-1))&gt;1700,DATE(VALUE(LEFT(N95,FIND("/",N95)-1)),VALUE(LEFT(MID(N95,FIND("/",N95)+1,20),FIND("/",MID(N95,FIND("/",N95)+1,20))-1)),VALUE(MID(MID(N95,FIND("/",N95)+1,20),FIND("/",MID(N95,FIND("/",N95)+1,20))+1,20))),INDEX(cal!$B$2:$B$52,MATCH(VALUE(LEFT(N95,FIND("/",N95)-1)),cal!$A$2:$A$52,0))+IF(VALUE(LEFT(MID(N95,FIND("/",N95)+1,20),FIND("/",MID(N95,FIND("/",N95)+1,20))-1))&lt;=6,(VALUE(LEFT(MID(N95,FIND("/",N95)+1,20),FIND("/",MID(N95,FIND("/",N95)+1,20))-1))-1)*31,186+(VALUE(LEFT(MID(N95,FIND("/",N95)+1,20),FIND("/",MID(N95,FIND("/",N95)+1,20))-1))-7)*30)+VALUE(MID(MID(N95,FIND("/",N95)+1,20),FIND("/",MID(N95,FIND("/",N95)+1,20))+1,20))-1),"")))</f>
        <v/>
      </c>
      <c r="P95">
        <f>IF(ISNUMBER(D95),"",SUBSTITUTE(SUBSTITUTE(SUBSTITUTE(SUBSTITUTE(SUBSTITUTE(SUBSTITUTE(SUBSTITUTE(SUBSTITUTE(SUBSTITUTE(SUBSTITUTE(SUBSTITUTE(SUBSTITUTE(TRIM(D95&amp;""),"۰","0"),"۱","1"),"۲","2"),"۳","3"),"۴","4"),"۵","5"),"۶","6"),"۷","7"),"۸","8"),"۹","9"),"-","/"),".","/"))</f>
        <v/>
      </c>
      <c r="Q95">
        <f>IF(D95="","",IF(ISNUMBER(D95),D95,IFERROR(IF(VALUE(LEFT(P95,FIND("/",P95)-1))&gt;1700,DATE(VALUE(LEFT(P95,FIND("/",P95)-1)),VALUE(LEFT(MID(P95,FIND("/",P95)+1,20),FIND("/",MID(P95,FIND("/",P95)+1,20))-1)),VALUE(MID(MID(P95,FIND("/",P95)+1,20),FIND("/",MID(P95,FIND("/",P95)+1,20))+1,20))),INDEX(cal!$B$2:$B$52,MATCH(VALUE(LEFT(P95,FIND("/",P95)-1)),cal!$A$2:$A$52,0))+IF(VALUE(LEFT(MID(P95,FIND("/",P95)+1,20),FIND("/",MID(P95,FIND("/",P95)+1,20))-1))&lt;=6,(VALUE(LEFT(MID(P95,FIND("/",P95)+1,20),FIND("/",MID(P95,FIND("/",P95)+1,20))-1))-1)*31,186+(VALUE(LEFT(MID(P95,FIND("/",P95)+1,20),FIND("/",MID(P95,FIND("/",P95)+1,20))-1))-7)*30)+VALUE(MID(MID(P95,FIND("/",P95)+1,20),FIND("/",MID(P95,FIND("/",P95)+1,20))+1,20))-1),"")))</f>
        <v/>
      </c>
      <c r="R95">
        <f>IF(OR(I95="■",J95="■",K95="■"),1,"")</f>
        <v/>
      </c>
    </row>
    <row r="96">
      <c r="A96" s="15">
        <f>IF(B96="","",ROW()-8)</f>
        <v/>
      </c>
      <c r="B96" s="4" t="n"/>
      <c r="C96" s="5" t="n"/>
      <c r="D96" s="5" t="n"/>
      <c r="E96" s="4" t="n"/>
      <c r="F96" s="16" t="n"/>
      <c r="G96" s="16" t="n"/>
      <c r="H96" s="16" t="n"/>
      <c r="I96" s="17">
        <f>IF(OR(O96="",Q96=""),"",IF(AND(O96&lt;=$O$4+6,Q96&gt;=$O$4+0),"■",""))</f>
        <v/>
      </c>
      <c r="J96" s="17">
        <f>IF(OR(O96="",Q96=""),"",IF(AND(O96&lt;=$O$4+13,Q96&gt;=$O$4+7),"■",""))</f>
        <v/>
      </c>
      <c r="K96" s="17">
        <f>IF(OR(O96="",Q96=""),"",IF(AND(O96&lt;=$O$4+20,Q96&gt;=$O$4+14),"■",""))</f>
        <v/>
      </c>
      <c r="L96" s="18">
        <f>IF(OR(O96="",Q96=""),"",IF(R96&lt;&gt;1,"خارج از ۳ هفته",IF(AND(F96="آماده",G96="آماده",H96="آماده"),"آماده ✓","مانع: "&amp;TRIM(IF(F96="نه","مصالح ","")&amp;IF(G96="نه","نقشه ","")&amp;IF(H96="نه","نیرو","")))))</f>
        <v/>
      </c>
      <c r="N96">
        <f>IF(ISNUMBER(C96),"",SUBSTITUTE(SUBSTITUTE(SUBSTITUTE(SUBSTITUTE(SUBSTITUTE(SUBSTITUTE(SUBSTITUTE(SUBSTITUTE(SUBSTITUTE(SUBSTITUTE(SUBSTITUTE(SUBSTITUTE(TRIM(C96&amp;""),"۰","0"),"۱","1"),"۲","2"),"۳","3"),"۴","4"),"۵","5"),"۶","6"),"۷","7"),"۸","8"),"۹","9"),"-","/"),".","/"))</f>
        <v/>
      </c>
      <c r="O96">
        <f>IF(C96="","",IF(ISNUMBER(C96),C96,IFERROR(IF(VALUE(LEFT(N96,FIND("/",N96)-1))&gt;1700,DATE(VALUE(LEFT(N96,FIND("/",N96)-1)),VALUE(LEFT(MID(N96,FIND("/",N96)+1,20),FIND("/",MID(N96,FIND("/",N96)+1,20))-1)),VALUE(MID(MID(N96,FIND("/",N96)+1,20),FIND("/",MID(N96,FIND("/",N96)+1,20))+1,20))),INDEX(cal!$B$2:$B$52,MATCH(VALUE(LEFT(N96,FIND("/",N96)-1)),cal!$A$2:$A$52,0))+IF(VALUE(LEFT(MID(N96,FIND("/",N96)+1,20),FIND("/",MID(N96,FIND("/",N96)+1,20))-1))&lt;=6,(VALUE(LEFT(MID(N96,FIND("/",N96)+1,20),FIND("/",MID(N96,FIND("/",N96)+1,20))-1))-1)*31,186+(VALUE(LEFT(MID(N96,FIND("/",N96)+1,20),FIND("/",MID(N96,FIND("/",N96)+1,20))-1))-7)*30)+VALUE(MID(MID(N96,FIND("/",N96)+1,20),FIND("/",MID(N96,FIND("/",N96)+1,20))+1,20))-1),"")))</f>
        <v/>
      </c>
      <c r="P96">
        <f>IF(ISNUMBER(D96),"",SUBSTITUTE(SUBSTITUTE(SUBSTITUTE(SUBSTITUTE(SUBSTITUTE(SUBSTITUTE(SUBSTITUTE(SUBSTITUTE(SUBSTITUTE(SUBSTITUTE(SUBSTITUTE(SUBSTITUTE(TRIM(D96&amp;""),"۰","0"),"۱","1"),"۲","2"),"۳","3"),"۴","4"),"۵","5"),"۶","6"),"۷","7"),"۸","8"),"۹","9"),"-","/"),".","/"))</f>
        <v/>
      </c>
      <c r="Q96">
        <f>IF(D96="","",IF(ISNUMBER(D96),D96,IFERROR(IF(VALUE(LEFT(P96,FIND("/",P96)-1))&gt;1700,DATE(VALUE(LEFT(P96,FIND("/",P96)-1)),VALUE(LEFT(MID(P96,FIND("/",P96)+1,20),FIND("/",MID(P96,FIND("/",P96)+1,20))-1)),VALUE(MID(MID(P96,FIND("/",P96)+1,20),FIND("/",MID(P96,FIND("/",P96)+1,20))+1,20))),INDEX(cal!$B$2:$B$52,MATCH(VALUE(LEFT(P96,FIND("/",P96)-1)),cal!$A$2:$A$52,0))+IF(VALUE(LEFT(MID(P96,FIND("/",P96)+1,20),FIND("/",MID(P96,FIND("/",P96)+1,20))-1))&lt;=6,(VALUE(LEFT(MID(P96,FIND("/",P96)+1,20),FIND("/",MID(P96,FIND("/",P96)+1,20))-1))-1)*31,186+(VALUE(LEFT(MID(P96,FIND("/",P96)+1,20),FIND("/",MID(P96,FIND("/",P96)+1,20))-1))-7)*30)+VALUE(MID(MID(P96,FIND("/",P96)+1,20),FIND("/",MID(P96,FIND("/",P96)+1,20))+1,20))-1),"")))</f>
        <v/>
      </c>
      <c r="R96">
        <f>IF(OR(I96="■",J96="■",K96="■"),1,"")</f>
        <v/>
      </c>
    </row>
    <row r="97">
      <c r="A97" s="15">
        <f>IF(B97="","",ROW()-8)</f>
        <v/>
      </c>
      <c r="B97" s="4" t="n"/>
      <c r="C97" s="5" t="n"/>
      <c r="D97" s="5" t="n"/>
      <c r="E97" s="4" t="n"/>
      <c r="F97" s="16" t="n"/>
      <c r="G97" s="16" t="n"/>
      <c r="H97" s="16" t="n"/>
      <c r="I97" s="17">
        <f>IF(OR(O97="",Q97=""),"",IF(AND(O97&lt;=$O$4+6,Q97&gt;=$O$4+0),"■",""))</f>
        <v/>
      </c>
      <c r="J97" s="17">
        <f>IF(OR(O97="",Q97=""),"",IF(AND(O97&lt;=$O$4+13,Q97&gt;=$O$4+7),"■",""))</f>
        <v/>
      </c>
      <c r="K97" s="17">
        <f>IF(OR(O97="",Q97=""),"",IF(AND(O97&lt;=$O$4+20,Q97&gt;=$O$4+14),"■",""))</f>
        <v/>
      </c>
      <c r="L97" s="18">
        <f>IF(OR(O97="",Q97=""),"",IF(R97&lt;&gt;1,"خارج از ۳ هفته",IF(AND(F97="آماده",G97="آماده",H97="آماده"),"آماده ✓","مانع: "&amp;TRIM(IF(F97="نه","مصالح ","")&amp;IF(G97="نه","نقشه ","")&amp;IF(H97="نه","نیرو","")))))</f>
        <v/>
      </c>
      <c r="N97">
        <f>IF(ISNUMBER(C97),"",SUBSTITUTE(SUBSTITUTE(SUBSTITUTE(SUBSTITUTE(SUBSTITUTE(SUBSTITUTE(SUBSTITUTE(SUBSTITUTE(SUBSTITUTE(SUBSTITUTE(SUBSTITUTE(SUBSTITUTE(TRIM(C97&amp;""),"۰","0"),"۱","1"),"۲","2"),"۳","3"),"۴","4"),"۵","5"),"۶","6"),"۷","7"),"۸","8"),"۹","9"),"-","/"),".","/"))</f>
        <v/>
      </c>
      <c r="O97">
        <f>IF(C97="","",IF(ISNUMBER(C97),C97,IFERROR(IF(VALUE(LEFT(N97,FIND("/",N97)-1))&gt;1700,DATE(VALUE(LEFT(N97,FIND("/",N97)-1)),VALUE(LEFT(MID(N97,FIND("/",N97)+1,20),FIND("/",MID(N97,FIND("/",N97)+1,20))-1)),VALUE(MID(MID(N97,FIND("/",N97)+1,20),FIND("/",MID(N97,FIND("/",N97)+1,20))+1,20))),INDEX(cal!$B$2:$B$52,MATCH(VALUE(LEFT(N97,FIND("/",N97)-1)),cal!$A$2:$A$52,0))+IF(VALUE(LEFT(MID(N97,FIND("/",N97)+1,20),FIND("/",MID(N97,FIND("/",N97)+1,20))-1))&lt;=6,(VALUE(LEFT(MID(N97,FIND("/",N97)+1,20),FIND("/",MID(N97,FIND("/",N97)+1,20))-1))-1)*31,186+(VALUE(LEFT(MID(N97,FIND("/",N97)+1,20),FIND("/",MID(N97,FIND("/",N97)+1,20))-1))-7)*30)+VALUE(MID(MID(N97,FIND("/",N97)+1,20),FIND("/",MID(N97,FIND("/",N97)+1,20))+1,20))-1),"")))</f>
        <v/>
      </c>
      <c r="P97">
        <f>IF(ISNUMBER(D97),"",SUBSTITUTE(SUBSTITUTE(SUBSTITUTE(SUBSTITUTE(SUBSTITUTE(SUBSTITUTE(SUBSTITUTE(SUBSTITUTE(SUBSTITUTE(SUBSTITUTE(SUBSTITUTE(SUBSTITUTE(TRIM(D97&amp;""),"۰","0"),"۱","1"),"۲","2"),"۳","3"),"۴","4"),"۵","5"),"۶","6"),"۷","7"),"۸","8"),"۹","9"),"-","/"),".","/"))</f>
        <v/>
      </c>
      <c r="Q97">
        <f>IF(D97="","",IF(ISNUMBER(D97),D97,IFERROR(IF(VALUE(LEFT(P97,FIND("/",P97)-1))&gt;1700,DATE(VALUE(LEFT(P97,FIND("/",P97)-1)),VALUE(LEFT(MID(P97,FIND("/",P97)+1,20),FIND("/",MID(P97,FIND("/",P97)+1,20))-1)),VALUE(MID(MID(P97,FIND("/",P97)+1,20),FIND("/",MID(P97,FIND("/",P97)+1,20))+1,20))),INDEX(cal!$B$2:$B$52,MATCH(VALUE(LEFT(P97,FIND("/",P97)-1)),cal!$A$2:$A$52,0))+IF(VALUE(LEFT(MID(P97,FIND("/",P97)+1,20),FIND("/",MID(P97,FIND("/",P97)+1,20))-1))&lt;=6,(VALUE(LEFT(MID(P97,FIND("/",P97)+1,20),FIND("/",MID(P97,FIND("/",P97)+1,20))-1))-1)*31,186+(VALUE(LEFT(MID(P97,FIND("/",P97)+1,20),FIND("/",MID(P97,FIND("/",P97)+1,20))-1))-7)*30)+VALUE(MID(MID(P97,FIND("/",P97)+1,20),FIND("/",MID(P97,FIND("/",P97)+1,20))+1,20))-1),"")))</f>
        <v/>
      </c>
      <c r="R97">
        <f>IF(OR(I97="■",J97="■",K97="■"),1,"")</f>
        <v/>
      </c>
    </row>
    <row r="98">
      <c r="A98" s="15">
        <f>IF(B98="","",ROW()-8)</f>
        <v/>
      </c>
      <c r="B98" s="4" t="n"/>
      <c r="C98" s="5" t="n"/>
      <c r="D98" s="5" t="n"/>
      <c r="E98" s="4" t="n"/>
      <c r="F98" s="16" t="n"/>
      <c r="G98" s="16" t="n"/>
      <c r="H98" s="16" t="n"/>
      <c r="I98" s="17">
        <f>IF(OR(O98="",Q98=""),"",IF(AND(O98&lt;=$O$4+6,Q98&gt;=$O$4+0),"■",""))</f>
        <v/>
      </c>
      <c r="J98" s="17">
        <f>IF(OR(O98="",Q98=""),"",IF(AND(O98&lt;=$O$4+13,Q98&gt;=$O$4+7),"■",""))</f>
        <v/>
      </c>
      <c r="K98" s="17">
        <f>IF(OR(O98="",Q98=""),"",IF(AND(O98&lt;=$O$4+20,Q98&gt;=$O$4+14),"■",""))</f>
        <v/>
      </c>
      <c r="L98" s="18">
        <f>IF(OR(O98="",Q98=""),"",IF(R98&lt;&gt;1,"خارج از ۳ هفته",IF(AND(F98="آماده",G98="آماده",H98="آماده"),"آماده ✓","مانع: "&amp;TRIM(IF(F98="نه","مصالح ","")&amp;IF(G98="نه","نقشه ","")&amp;IF(H98="نه","نیرو","")))))</f>
        <v/>
      </c>
      <c r="N98">
        <f>IF(ISNUMBER(C98),"",SUBSTITUTE(SUBSTITUTE(SUBSTITUTE(SUBSTITUTE(SUBSTITUTE(SUBSTITUTE(SUBSTITUTE(SUBSTITUTE(SUBSTITUTE(SUBSTITUTE(SUBSTITUTE(SUBSTITUTE(TRIM(C98&amp;""),"۰","0"),"۱","1"),"۲","2"),"۳","3"),"۴","4"),"۵","5"),"۶","6"),"۷","7"),"۸","8"),"۹","9"),"-","/"),".","/"))</f>
        <v/>
      </c>
      <c r="O98">
        <f>IF(C98="","",IF(ISNUMBER(C98),C98,IFERROR(IF(VALUE(LEFT(N98,FIND("/",N98)-1))&gt;1700,DATE(VALUE(LEFT(N98,FIND("/",N98)-1)),VALUE(LEFT(MID(N98,FIND("/",N98)+1,20),FIND("/",MID(N98,FIND("/",N98)+1,20))-1)),VALUE(MID(MID(N98,FIND("/",N98)+1,20),FIND("/",MID(N98,FIND("/",N98)+1,20))+1,20))),INDEX(cal!$B$2:$B$52,MATCH(VALUE(LEFT(N98,FIND("/",N98)-1)),cal!$A$2:$A$52,0))+IF(VALUE(LEFT(MID(N98,FIND("/",N98)+1,20),FIND("/",MID(N98,FIND("/",N98)+1,20))-1))&lt;=6,(VALUE(LEFT(MID(N98,FIND("/",N98)+1,20),FIND("/",MID(N98,FIND("/",N98)+1,20))-1))-1)*31,186+(VALUE(LEFT(MID(N98,FIND("/",N98)+1,20),FIND("/",MID(N98,FIND("/",N98)+1,20))-1))-7)*30)+VALUE(MID(MID(N98,FIND("/",N98)+1,20),FIND("/",MID(N98,FIND("/",N98)+1,20))+1,20))-1),"")))</f>
        <v/>
      </c>
      <c r="P98">
        <f>IF(ISNUMBER(D98),"",SUBSTITUTE(SUBSTITUTE(SUBSTITUTE(SUBSTITUTE(SUBSTITUTE(SUBSTITUTE(SUBSTITUTE(SUBSTITUTE(SUBSTITUTE(SUBSTITUTE(SUBSTITUTE(SUBSTITUTE(TRIM(D98&amp;""),"۰","0"),"۱","1"),"۲","2"),"۳","3"),"۴","4"),"۵","5"),"۶","6"),"۷","7"),"۸","8"),"۹","9"),"-","/"),".","/"))</f>
        <v/>
      </c>
      <c r="Q98">
        <f>IF(D98="","",IF(ISNUMBER(D98),D98,IFERROR(IF(VALUE(LEFT(P98,FIND("/",P98)-1))&gt;1700,DATE(VALUE(LEFT(P98,FIND("/",P98)-1)),VALUE(LEFT(MID(P98,FIND("/",P98)+1,20),FIND("/",MID(P98,FIND("/",P98)+1,20))-1)),VALUE(MID(MID(P98,FIND("/",P98)+1,20),FIND("/",MID(P98,FIND("/",P98)+1,20))+1,20))),INDEX(cal!$B$2:$B$52,MATCH(VALUE(LEFT(P98,FIND("/",P98)-1)),cal!$A$2:$A$52,0))+IF(VALUE(LEFT(MID(P98,FIND("/",P98)+1,20),FIND("/",MID(P98,FIND("/",P98)+1,20))-1))&lt;=6,(VALUE(LEFT(MID(P98,FIND("/",P98)+1,20),FIND("/",MID(P98,FIND("/",P98)+1,20))-1))-1)*31,186+(VALUE(LEFT(MID(P98,FIND("/",P98)+1,20),FIND("/",MID(P98,FIND("/",P98)+1,20))-1))-7)*30)+VALUE(MID(MID(P98,FIND("/",P98)+1,20),FIND("/",MID(P98,FIND("/",P98)+1,20))+1,20))-1),"")))</f>
        <v/>
      </c>
      <c r="R98">
        <f>IF(OR(I98="■",J98="■",K98="■"),1,"")</f>
        <v/>
      </c>
    </row>
    <row r="99">
      <c r="A99" s="15">
        <f>IF(B99="","",ROW()-8)</f>
        <v/>
      </c>
      <c r="B99" s="4" t="n"/>
      <c r="C99" s="5" t="n"/>
      <c r="D99" s="5" t="n"/>
      <c r="E99" s="4" t="n"/>
      <c r="F99" s="16" t="n"/>
      <c r="G99" s="16" t="n"/>
      <c r="H99" s="16" t="n"/>
      <c r="I99" s="17">
        <f>IF(OR(O99="",Q99=""),"",IF(AND(O99&lt;=$O$4+6,Q99&gt;=$O$4+0),"■",""))</f>
        <v/>
      </c>
      <c r="J99" s="17">
        <f>IF(OR(O99="",Q99=""),"",IF(AND(O99&lt;=$O$4+13,Q99&gt;=$O$4+7),"■",""))</f>
        <v/>
      </c>
      <c r="K99" s="17">
        <f>IF(OR(O99="",Q99=""),"",IF(AND(O99&lt;=$O$4+20,Q99&gt;=$O$4+14),"■",""))</f>
        <v/>
      </c>
      <c r="L99" s="18">
        <f>IF(OR(O99="",Q99=""),"",IF(R99&lt;&gt;1,"خارج از ۳ هفته",IF(AND(F99="آماده",G99="آماده",H99="آماده"),"آماده ✓","مانع: "&amp;TRIM(IF(F99="نه","مصالح ","")&amp;IF(G99="نه","نقشه ","")&amp;IF(H99="نه","نیرو","")))))</f>
        <v/>
      </c>
      <c r="N99">
        <f>IF(ISNUMBER(C99),"",SUBSTITUTE(SUBSTITUTE(SUBSTITUTE(SUBSTITUTE(SUBSTITUTE(SUBSTITUTE(SUBSTITUTE(SUBSTITUTE(SUBSTITUTE(SUBSTITUTE(SUBSTITUTE(SUBSTITUTE(TRIM(C99&amp;""),"۰","0"),"۱","1"),"۲","2"),"۳","3"),"۴","4"),"۵","5"),"۶","6"),"۷","7"),"۸","8"),"۹","9"),"-","/"),".","/"))</f>
        <v/>
      </c>
      <c r="O99">
        <f>IF(C99="","",IF(ISNUMBER(C99),C99,IFERROR(IF(VALUE(LEFT(N99,FIND("/",N99)-1))&gt;1700,DATE(VALUE(LEFT(N99,FIND("/",N99)-1)),VALUE(LEFT(MID(N99,FIND("/",N99)+1,20),FIND("/",MID(N99,FIND("/",N99)+1,20))-1)),VALUE(MID(MID(N99,FIND("/",N99)+1,20),FIND("/",MID(N99,FIND("/",N99)+1,20))+1,20))),INDEX(cal!$B$2:$B$52,MATCH(VALUE(LEFT(N99,FIND("/",N99)-1)),cal!$A$2:$A$52,0))+IF(VALUE(LEFT(MID(N99,FIND("/",N99)+1,20),FIND("/",MID(N99,FIND("/",N99)+1,20))-1))&lt;=6,(VALUE(LEFT(MID(N99,FIND("/",N99)+1,20),FIND("/",MID(N99,FIND("/",N99)+1,20))-1))-1)*31,186+(VALUE(LEFT(MID(N99,FIND("/",N99)+1,20),FIND("/",MID(N99,FIND("/",N99)+1,20))-1))-7)*30)+VALUE(MID(MID(N99,FIND("/",N99)+1,20),FIND("/",MID(N99,FIND("/",N99)+1,20))+1,20))-1),"")))</f>
        <v/>
      </c>
      <c r="P99">
        <f>IF(ISNUMBER(D99),"",SUBSTITUTE(SUBSTITUTE(SUBSTITUTE(SUBSTITUTE(SUBSTITUTE(SUBSTITUTE(SUBSTITUTE(SUBSTITUTE(SUBSTITUTE(SUBSTITUTE(SUBSTITUTE(SUBSTITUTE(TRIM(D99&amp;""),"۰","0"),"۱","1"),"۲","2"),"۳","3"),"۴","4"),"۵","5"),"۶","6"),"۷","7"),"۸","8"),"۹","9"),"-","/"),".","/"))</f>
        <v/>
      </c>
      <c r="Q99">
        <f>IF(D99="","",IF(ISNUMBER(D99),D99,IFERROR(IF(VALUE(LEFT(P99,FIND("/",P99)-1))&gt;1700,DATE(VALUE(LEFT(P99,FIND("/",P99)-1)),VALUE(LEFT(MID(P99,FIND("/",P99)+1,20),FIND("/",MID(P99,FIND("/",P99)+1,20))-1)),VALUE(MID(MID(P99,FIND("/",P99)+1,20),FIND("/",MID(P99,FIND("/",P99)+1,20))+1,20))),INDEX(cal!$B$2:$B$52,MATCH(VALUE(LEFT(P99,FIND("/",P99)-1)),cal!$A$2:$A$52,0))+IF(VALUE(LEFT(MID(P99,FIND("/",P99)+1,20),FIND("/",MID(P99,FIND("/",P99)+1,20))-1))&lt;=6,(VALUE(LEFT(MID(P99,FIND("/",P99)+1,20),FIND("/",MID(P99,FIND("/",P99)+1,20))-1))-1)*31,186+(VALUE(LEFT(MID(P99,FIND("/",P99)+1,20),FIND("/",MID(P99,FIND("/",P99)+1,20))-1))-7)*30)+VALUE(MID(MID(P99,FIND("/",P99)+1,20),FIND("/",MID(P99,FIND("/",P99)+1,20))+1,20))-1),"")))</f>
        <v/>
      </c>
      <c r="R99">
        <f>IF(OR(I99="■",J99="■",K99="■"),1,"")</f>
        <v/>
      </c>
    </row>
    <row r="100">
      <c r="A100" s="15">
        <f>IF(B100="","",ROW()-8)</f>
        <v/>
      </c>
      <c r="B100" s="4" t="n"/>
      <c r="C100" s="5" t="n"/>
      <c r="D100" s="5" t="n"/>
      <c r="E100" s="4" t="n"/>
      <c r="F100" s="16" t="n"/>
      <c r="G100" s="16" t="n"/>
      <c r="H100" s="16" t="n"/>
      <c r="I100" s="17">
        <f>IF(OR(O100="",Q100=""),"",IF(AND(O100&lt;=$O$4+6,Q100&gt;=$O$4+0),"■",""))</f>
        <v/>
      </c>
      <c r="J100" s="17">
        <f>IF(OR(O100="",Q100=""),"",IF(AND(O100&lt;=$O$4+13,Q100&gt;=$O$4+7),"■",""))</f>
        <v/>
      </c>
      <c r="K100" s="17">
        <f>IF(OR(O100="",Q100=""),"",IF(AND(O100&lt;=$O$4+20,Q100&gt;=$O$4+14),"■",""))</f>
        <v/>
      </c>
      <c r="L100" s="18">
        <f>IF(OR(O100="",Q100=""),"",IF(R100&lt;&gt;1,"خارج از ۳ هفته",IF(AND(F100="آماده",G100="آماده",H100="آماده"),"آماده ✓","مانع: "&amp;TRIM(IF(F100="نه","مصالح ","")&amp;IF(G100="نه","نقشه ","")&amp;IF(H100="نه","نیرو","")))))</f>
        <v/>
      </c>
      <c r="N100">
        <f>IF(ISNUMBER(C100),"",SUBSTITUTE(SUBSTITUTE(SUBSTITUTE(SUBSTITUTE(SUBSTITUTE(SUBSTITUTE(SUBSTITUTE(SUBSTITUTE(SUBSTITUTE(SUBSTITUTE(SUBSTITUTE(SUBSTITUTE(TRIM(C100&amp;""),"۰","0"),"۱","1"),"۲","2"),"۳","3"),"۴","4"),"۵","5"),"۶","6"),"۷","7"),"۸","8"),"۹","9"),"-","/"),".","/"))</f>
        <v/>
      </c>
      <c r="O100">
        <f>IF(C100="","",IF(ISNUMBER(C100),C100,IFERROR(IF(VALUE(LEFT(N100,FIND("/",N100)-1))&gt;1700,DATE(VALUE(LEFT(N100,FIND("/",N100)-1)),VALUE(LEFT(MID(N100,FIND("/",N100)+1,20),FIND("/",MID(N100,FIND("/",N100)+1,20))-1)),VALUE(MID(MID(N100,FIND("/",N100)+1,20),FIND("/",MID(N100,FIND("/",N100)+1,20))+1,20))),INDEX(cal!$B$2:$B$52,MATCH(VALUE(LEFT(N100,FIND("/",N100)-1)),cal!$A$2:$A$52,0))+IF(VALUE(LEFT(MID(N100,FIND("/",N100)+1,20),FIND("/",MID(N100,FIND("/",N100)+1,20))-1))&lt;=6,(VALUE(LEFT(MID(N100,FIND("/",N100)+1,20),FIND("/",MID(N100,FIND("/",N100)+1,20))-1))-1)*31,186+(VALUE(LEFT(MID(N100,FIND("/",N100)+1,20),FIND("/",MID(N100,FIND("/",N100)+1,20))-1))-7)*30)+VALUE(MID(MID(N100,FIND("/",N100)+1,20),FIND("/",MID(N100,FIND("/",N100)+1,20))+1,20))-1),"")))</f>
        <v/>
      </c>
      <c r="P100">
        <f>IF(ISNUMBER(D100),"",SUBSTITUTE(SUBSTITUTE(SUBSTITUTE(SUBSTITUTE(SUBSTITUTE(SUBSTITUTE(SUBSTITUTE(SUBSTITUTE(SUBSTITUTE(SUBSTITUTE(SUBSTITUTE(SUBSTITUTE(TRIM(D100&amp;""),"۰","0"),"۱","1"),"۲","2"),"۳","3"),"۴","4"),"۵","5"),"۶","6"),"۷","7"),"۸","8"),"۹","9"),"-","/"),".","/"))</f>
        <v/>
      </c>
      <c r="Q100">
        <f>IF(D100="","",IF(ISNUMBER(D100),D100,IFERROR(IF(VALUE(LEFT(P100,FIND("/",P100)-1))&gt;1700,DATE(VALUE(LEFT(P100,FIND("/",P100)-1)),VALUE(LEFT(MID(P100,FIND("/",P100)+1,20),FIND("/",MID(P100,FIND("/",P100)+1,20))-1)),VALUE(MID(MID(P100,FIND("/",P100)+1,20),FIND("/",MID(P100,FIND("/",P100)+1,20))+1,20))),INDEX(cal!$B$2:$B$52,MATCH(VALUE(LEFT(P100,FIND("/",P100)-1)),cal!$A$2:$A$52,0))+IF(VALUE(LEFT(MID(P100,FIND("/",P100)+1,20),FIND("/",MID(P100,FIND("/",P100)+1,20))-1))&lt;=6,(VALUE(LEFT(MID(P100,FIND("/",P100)+1,20),FIND("/",MID(P100,FIND("/",P100)+1,20))-1))-1)*31,186+(VALUE(LEFT(MID(P100,FIND("/",P100)+1,20),FIND("/",MID(P100,FIND("/",P100)+1,20))-1))-7)*30)+VALUE(MID(MID(P100,FIND("/",P100)+1,20),FIND("/",MID(P100,FIND("/",P100)+1,20))+1,20))-1),"")))</f>
        <v/>
      </c>
      <c r="R100">
        <f>IF(OR(I100="■",J100="■",K100="■"),1,"")</f>
        <v/>
      </c>
    </row>
    <row r="101">
      <c r="A101" s="15">
        <f>IF(B101="","",ROW()-8)</f>
        <v/>
      </c>
      <c r="B101" s="4" t="n"/>
      <c r="C101" s="5" t="n"/>
      <c r="D101" s="5" t="n"/>
      <c r="E101" s="4" t="n"/>
      <c r="F101" s="16" t="n"/>
      <c r="G101" s="16" t="n"/>
      <c r="H101" s="16" t="n"/>
      <c r="I101" s="17">
        <f>IF(OR(O101="",Q101=""),"",IF(AND(O101&lt;=$O$4+6,Q101&gt;=$O$4+0),"■",""))</f>
        <v/>
      </c>
      <c r="J101" s="17">
        <f>IF(OR(O101="",Q101=""),"",IF(AND(O101&lt;=$O$4+13,Q101&gt;=$O$4+7),"■",""))</f>
        <v/>
      </c>
      <c r="K101" s="17">
        <f>IF(OR(O101="",Q101=""),"",IF(AND(O101&lt;=$O$4+20,Q101&gt;=$O$4+14),"■",""))</f>
        <v/>
      </c>
      <c r="L101" s="18">
        <f>IF(OR(O101="",Q101=""),"",IF(R101&lt;&gt;1,"خارج از ۳ هفته",IF(AND(F101="آماده",G101="آماده",H101="آماده"),"آماده ✓","مانع: "&amp;TRIM(IF(F101="نه","مصالح ","")&amp;IF(G101="نه","نقشه ","")&amp;IF(H101="نه","نیرو","")))))</f>
        <v/>
      </c>
      <c r="N101">
        <f>IF(ISNUMBER(C101),"",SUBSTITUTE(SUBSTITUTE(SUBSTITUTE(SUBSTITUTE(SUBSTITUTE(SUBSTITUTE(SUBSTITUTE(SUBSTITUTE(SUBSTITUTE(SUBSTITUTE(SUBSTITUTE(SUBSTITUTE(TRIM(C101&amp;""),"۰","0"),"۱","1"),"۲","2"),"۳","3"),"۴","4"),"۵","5"),"۶","6"),"۷","7"),"۸","8"),"۹","9"),"-","/"),".","/"))</f>
        <v/>
      </c>
      <c r="O101">
        <f>IF(C101="","",IF(ISNUMBER(C101),C101,IFERROR(IF(VALUE(LEFT(N101,FIND("/",N101)-1))&gt;1700,DATE(VALUE(LEFT(N101,FIND("/",N101)-1)),VALUE(LEFT(MID(N101,FIND("/",N101)+1,20),FIND("/",MID(N101,FIND("/",N101)+1,20))-1)),VALUE(MID(MID(N101,FIND("/",N101)+1,20),FIND("/",MID(N101,FIND("/",N101)+1,20))+1,20))),INDEX(cal!$B$2:$B$52,MATCH(VALUE(LEFT(N101,FIND("/",N101)-1)),cal!$A$2:$A$52,0))+IF(VALUE(LEFT(MID(N101,FIND("/",N101)+1,20),FIND("/",MID(N101,FIND("/",N101)+1,20))-1))&lt;=6,(VALUE(LEFT(MID(N101,FIND("/",N101)+1,20),FIND("/",MID(N101,FIND("/",N101)+1,20))-1))-1)*31,186+(VALUE(LEFT(MID(N101,FIND("/",N101)+1,20),FIND("/",MID(N101,FIND("/",N101)+1,20))-1))-7)*30)+VALUE(MID(MID(N101,FIND("/",N101)+1,20),FIND("/",MID(N101,FIND("/",N101)+1,20))+1,20))-1),"")))</f>
        <v/>
      </c>
      <c r="P101">
        <f>IF(ISNUMBER(D101),"",SUBSTITUTE(SUBSTITUTE(SUBSTITUTE(SUBSTITUTE(SUBSTITUTE(SUBSTITUTE(SUBSTITUTE(SUBSTITUTE(SUBSTITUTE(SUBSTITUTE(SUBSTITUTE(SUBSTITUTE(TRIM(D101&amp;""),"۰","0"),"۱","1"),"۲","2"),"۳","3"),"۴","4"),"۵","5"),"۶","6"),"۷","7"),"۸","8"),"۹","9"),"-","/"),".","/"))</f>
        <v/>
      </c>
      <c r="Q101">
        <f>IF(D101="","",IF(ISNUMBER(D101),D101,IFERROR(IF(VALUE(LEFT(P101,FIND("/",P101)-1))&gt;1700,DATE(VALUE(LEFT(P101,FIND("/",P101)-1)),VALUE(LEFT(MID(P101,FIND("/",P101)+1,20),FIND("/",MID(P101,FIND("/",P101)+1,20))-1)),VALUE(MID(MID(P101,FIND("/",P101)+1,20),FIND("/",MID(P101,FIND("/",P101)+1,20))+1,20))),INDEX(cal!$B$2:$B$52,MATCH(VALUE(LEFT(P101,FIND("/",P101)-1)),cal!$A$2:$A$52,0))+IF(VALUE(LEFT(MID(P101,FIND("/",P101)+1,20),FIND("/",MID(P101,FIND("/",P101)+1,20))-1))&lt;=6,(VALUE(LEFT(MID(P101,FIND("/",P101)+1,20),FIND("/",MID(P101,FIND("/",P101)+1,20))-1))-1)*31,186+(VALUE(LEFT(MID(P101,FIND("/",P101)+1,20),FIND("/",MID(P101,FIND("/",P101)+1,20))-1))-7)*30)+VALUE(MID(MID(P101,FIND("/",P101)+1,20),FIND("/",MID(P101,FIND("/",P101)+1,20))+1,20))-1),"")))</f>
        <v/>
      </c>
      <c r="R101">
        <f>IF(OR(I101="■",J101="■",K101="■"),1,"")</f>
        <v/>
      </c>
    </row>
    <row r="102">
      <c r="A102" s="15">
        <f>IF(B102="","",ROW()-8)</f>
        <v/>
      </c>
      <c r="B102" s="4" t="n"/>
      <c r="C102" s="5" t="n"/>
      <c r="D102" s="5" t="n"/>
      <c r="E102" s="4" t="n"/>
      <c r="F102" s="16" t="n"/>
      <c r="G102" s="16" t="n"/>
      <c r="H102" s="16" t="n"/>
      <c r="I102" s="17">
        <f>IF(OR(O102="",Q102=""),"",IF(AND(O102&lt;=$O$4+6,Q102&gt;=$O$4+0),"■",""))</f>
        <v/>
      </c>
      <c r="J102" s="17">
        <f>IF(OR(O102="",Q102=""),"",IF(AND(O102&lt;=$O$4+13,Q102&gt;=$O$4+7),"■",""))</f>
        <v/>
      </c>
      <c r="K102" s="17">
        <f>IF(OR(O102="",Q102=""),"",IF(AND(O102&lt;=$O$4+20,Q102&gt;=$O$4+14),"■",""))</f>
        <v/>
      </c>
      <c r="L102" s="18">
        <f>IF(OR(O102="",Q102=""),"",IF(R102&lt;&gt;1,"خارج از ۳ هفته",IF(AND(F102="آماده",G102="آماده",H102="آماده"),"آماده ✓","مانع: "&amp;TRIM(IF(F102="نه","مصالح ","")&amp;IF(G102="نه","نقشه ","")&amp;IF(H102="نه","نیرو","")))))</f>
        <v/>
      </c>
      <c r="N102">
        <f>IF(ISNUMBER(C102),"",SUBSTITUTE(SUBSTITUTE(SUBSTITUTE(SUBSTITUTE(SUBSTITUTE(SUBSTITUTE(SUBSTITUTE(SUBSTITUTE(SUBSTITUTE(SUBSTITUTE(SUBSTITUTE(SUBSTITUTE(TRIM(C102&amp;""),"۰","0"),"۱","1"),"۲","2"),"۳","3"),"۴","4"),"۵","5"),"۶","6"),"۷","7"),"۸","8"),"۹","9"),"-","/"),".","/"))</f>
        <v/>
      </c>
      <c r="O102">
        <f>IF(C102="","",IF(ISNUMBER(C102),C102,IFERROR(IF(VALUE(LEFT(N102,FIND("/",N102)-1))&gt;1700,DATE(VALUE(LEFT(N102,FIND("/",N102)-1)),VALUE(LEFT(MID(N102,FIND("/",N102)+1,20),FIND("/",MID(N102,FIND("/",N102)+1,20))-1)),VALUE(MID(MID(N102,FIND("/",N102)+1,20),FIND("/",MID(N102,FIND("/",N102)+1,20))+1,20))),INDEX(cal!$B$2:$B$52,MATCH(VALUE(LEFT(N102,FIND("/",N102)-1)),cal!$A$2:$A$52,0))+IF(VALUE(LEFT(MID(N102,FIND("/",N102)+1,20),FIND("/",MID(N102,FIND("/",N102)+1,20))-1))&lt;=6,(VALUE(LEFT(MID(N102,FIND("/",N102)+1,20),FIND("/",MID(N102,FIND("/",N102)+1,20))-1))-1)*31,186+(VALUE(LEFT(MID(N102,FIND("/",N102)+1,20),FIND("/",MID(N102,FIND("/",N102)+1,20))-1))-7)*30)+VALUE(MID(MID(N102,FIND("/",N102)+1,20),FIND("/",MID(N102,FIND("/",N102)+1,20))+1,20))-1),"")))</f>
        <v/>
      </c>
      <c r="P102">
        <f>IF(ISNUMBER(D102),"",SUBSTITUTE(SUBSTITUTE(SUBSTITUTE(SUBSTITUTE(SUBSTITUTE(SUBSTITUTE(SUBSTITUTE(SUBSTITUTE(SUBSTITUTE(SUBSTITUTE(SUBSTITUTE(SUBSTITUTE(TRIM(D102&amp;""),"۰","0"),"۱","1"),"۲","2"),"۳","3"),"۴","4"),"۵","5"),"۶","6"),"۷","7"),"۸","8"),"۹","9"),"-","/"),".","/"))</f>
        <v/>
      </c>
      <c r="Q102">
        <f>IF(D102="","",IF(ISNUMBER(D102),D102,IFERROR(IF(VALUE(LEFT(P102,FIND("/",P102)-1))&gt;1700,DATE(VALUE(LEFT(P102,FIND("/",P102)-1)),VALUE(LEFT(MID(P102,FIND("/",P102)+1,20),FIND("/",MID(P102,FIND("/",P102)+1,20))-1)),VALUE(MID(MID(P102,FIND("/",P102)+1,20),FIND("/",MID(P102,FIND("/",P102)+1,20))+1,20))),INDEX(cal!$B$2:$B$52,MATCH(VALUE(LEFT(P102,FIND("/",P102)-1)),cal!$A$2:$A$52,0))+IF(VALUE(LEFT(MID(P102,FIND("/",P102)+1,20),FIND("/",MID(P102,FIND("/",P102)+1,20))-1))&lt;=6,(VALUE(LEFT(MID(P102,FIND("/",P102)+1,20),FIND("/",MID(P102,FIND("/",P102)+1,20))-1))-1)*31,186+(VALUE(LEFT(MID(P102,FIND("/",P102)+1,20),FIND("/",MID(P102,FIND("/",P102)+1,20))-1))-7)*30)+VALUE(MID(MID(P102,FIND("/",P102)+1,20),FIND("/",MID(P102,FIND("/",P102)+1,20))+1,20))-1),"")))</f>
        <v/>
      </c>
      <c r="R102">
        <f>IF(OR(I102="■",J102="■",K102="■"),1,"")</f>
        <v/>
      </c>
    </row>
    <row r="103">
      <c r="A103" s="15">
        <f>IF(B103="","",ROW()-8)</f>
        <v/>
      </c>
      <c r="B103" s="4" t="n"/>
      <c r="C103" s="5" t="n"/>
      <c r="D103" s="5" t="n"/>
      <c r="E103" s="4" t="n"/>
      <c r="F103" s="16" t="n"/>
      <c r="G103" s="16" t="n"/>
      <c r="H103" s="16" t="n"/>
      <c r="I103" s="17">
        <f>IF(OR(O103="",Q103=""),"",IF(AND(O103&lt;=$O$4+6,Q103&gt;=$O$4+0),"■",""))</f>
        <v/>
      </c>
      <c r="J103" s="17">
        <f>IF(OR(O103="",Q103=""),"",IF(AND(O103&lt;=$O$4+13,Q103&gt;=$O$4+7),"■",""))</f>
        <v/>
      </c>
      <c r="K103" s="17">
        <f>IF(OR(O103="",Q103=""),"",IF(AND(O103&lt;=$O$4+20,Q103&gt;=$O$4+14),"■",""))</f>
        <v/>
      </c>
      <c r="L103" s="18">
        <f>IF(OR(O103="",Q103=""),"",IF(R103&lt;&gt;1,"خارج از ۳ هفته",IF(AND(F103="آماده",G103="آماده",H103="آماده"),"آماده ✓","مانع: "&amp;TRIM(IF(F103="نه","مصالح ","")&amp;IF(G103="نه","نقشه ","")&amp;IF(H103="نه","نیرو","")))))</f>
        <v/>
      </c>
      <c r="N103">
        <f>IF(ISNUMBER(C103),"",SUBSTITUTE(SUBSTITUTE(SUBSTITUTE(SUBSTITUTE(SUBSTITUTE(SUBSTITUTE(SUBSTITUTE(SUBSTITUTE(SUBSTITUTE(SUBSTITUTE(SUBSTITUTE(SUBSTITUTE(TRIM(C103&amp;""),"۰","0"),"۱","1"),"۲","2"),"۳","3"),"۴","4"),"۵","5"),"۶","6"),"۷","7"),"۸","8"),"۹","9"),"-","/"),".","/"))</f>
        <v/>
      </c>
      <c r="O103">
        <f>IF(C103="","",IF(ISNUMBER(C103),C103,IFERROR(IF(VALUE(LEFT(N103,FIND("/",N103)-1))&gt;1700,DATE(VALUE(LEFT(N103,FIND("/",N103)-1)),VALUE(LEFT(MID(N103,FIND("/",N103)+1,20),FIND("/",MID(N103,FIND("/",N103)+1,20))-1)),VALUE(MID(MID(N103,FIND("/",N103)+1,20),FIND("/",MID(N103,FIND("/",N103)+1,20))+1,20))),INDEX(cal!$B$2:$B$52,MATCH(VALUE(LEFT(N103,FIND("/",N103)-1)),cal!$A$2:$A$52,0))+IF(VALUE(LEFT(MID(N103,FIND("/",N103)+1,20),FIND("/",MID(N103,FIND("/",N103)+1,20))-1))&lt;=6,(VALUE(LEFT(MID(N103,FIND("/",N103)+1,20),FIND("/",MID(N103,FIND("/",N103)+1,20))-1))-1)*31,186+(VALUE(LEFT(MID(N103,FIND("/",N103)+1,20),FIND("/",MID(N103,FIND("/",N103)+1,20))-1))-7)*30)+VALUE(MID(MID(N103,FIND("/",N103)+1,20),FIND("/",MID(N103,FIND("/",N103)+1,20))+1,20))-1),"")))</f>
        <v/>
      </c>
      <c r="P103">
        <f>IF(ISNUMBER(D103),"",SUBSTITUTE(SUBSTITUTE(SUBSTITUTE(SUBSTITUTE(SUBSTITUTE(SUBSTITUTE(SUBSTITUTE(SUBSTITUTE(SUBSTITUTE(SUBSTITUTE(SUBSTITUTE(SUBSTITUTE(TRIM(D103&amp;""),"۰","0"),"۱","1"),"۲","2"),"۳","3"),"۴","4"),"۵","5"),"۶","6"),"۷","7"),"۸","8"),"۹","9"),"-","/"),".","/"))</f>
        <v/>
      </c>
      <c r="Q103">
        <f>IF(D103="","",IF(ISNUMBER(D103),D103,IFERROR(IF(VALUE(LEFT(P103,FIND("/",P103)-1))&gt;1700,DATE(VALUE(LEFT(P103,FIND("/",P103)-1)),VALUE(LEFT(MID(P103,FIND("/",P103)+1,20),FIND("/",MID(P103,FIND("/",P103)+1,20))-1)),VALUE(MID(MID(P103,FIND("/",P103)+1,20),FIND("/",MID(P103,FIND("/",P103)+1,20))+1,20))),INDEX(cal!$B$2:$B$52,MATCH(VALUE(LEFT(P103,FIND("/",P103)-1)),cal!$A$2:$A$52,0))+IF(VALUE(LEFT(MID(P103,FIND("/",P103)+1,20),FIND("/",MID(P103,FIND("/",P103)+1,20))-1))&lt;=6,(VALUE(LEFT(MID(P103,FIND("/",P103)+1,20),FIND("/",MID(P103,FIND("/",P103)+1,20))-1))-1)*31,186+(VALUE(LEFT(MID(P103,FIND("/",P103)+1,20),FIND("/",MID(P103,FIND("/",P103)+1,20))-1))-7)*30)+VALUE(MID(MID(P103,FIND("/",P103)+1,20),FIND("/",MID(P103,FIND("/",P103)+1,20))+1,20))-1),"")))</f>
        <v/>
      </c>
      <c r="R103">
        <f>IF(OR(I103="■",J103="■",K103="■"),1,"")</f>
        <v/>
      </c>
    </row>
    <row r="104">
      <c r="A104" s="15">
        <f>IF(B104="","",ROW()-8)</f>
        <v/>
      </c>
      <c r="B104" s="4" t="n"/>
      <c r="C104" s="5" t="n"/>
      <c r="D104" s="5" t="n"/>
      <c r="E104" s="4" t="n"/>
      <c r="F104" s="16" t="n"/>
      <c r="G104" s="16" t="n"/>
      <c r="H104" s="16" t="n"/>
      <c r="I104" s="17">
        <f>IF(OR(O104="",Q104=""),"",IF(AND(O104&lt;=$O$4+6,Q104&gt;=$O$4+0),"■",""))</f>
        <v/>
      </c>
      <c r="J104" s="17">
        <f>IF(OR(O104="",Q104=""),"",IF(AND(O104&lt;=$O$4+13,Q104&gt;=$O$4+7),"■",""))</f>
        <v/>
      </c>
      <c r="K104" s="17">
        <f>IF(OR(O104="",Q104=""),"",IF(AND(O104&lt;=$O$4+20,Q104&gt;=$O$4+14),"■",""))</f>
        <v/>
      </c>
      <c r="L104" s="18">
        <f>IF(OR(O104="",Q104=""),"",IF(R104&lt;&gt;1,"خارج از ۳ هفته",IF(AND(F104="آماده",G104="آماده",H104="آماده"),"آماده ✓","مانع: "&amp;TRIM(IF(F104="نه","مصالح ","")&amp;IF(G104="نه","نقشه ","")&amp;IF(H104="نه","نیرو","")))))</f>
        <v/>
      </c>
      <c r="N104">
        <f>IF(ISNUMBER(C104),"",SUBSTITUTE(SUBSTITUTE(SUBSTITUTE(SUBSTITUTE(SUBSTITUTE(SUBSTITUTE(SUBSTITUTE(SUBSTITUTE(SUBSTITUTE(SUBSTITUTE(SUBSTITUTE(SUBSTITUTE(TRIM(C104&amp;""),"۰","0"),"۱","1"),"۲","2"),"۳","3"),"۴","4"),"۵","5"),"۶","6"),"۷","7"),"۸","8"),"۹","9"),"-","/"),".","/"))</f>
        <v/>
      </c>
      <c r="O104">
        <f>IF(C104="","",IF(ISNUMBER(C104),C104,IFERROR(IF(VALUE(LEFT(N104,FIND("/",N104)-1))&gt;1700,DATE(VALUE(LEFT(N104,FIND("/",N104)-1)),VALUE(LEFT(MID(N104,FIND("/",N104)+1,20),FIND("/",MID(N104,FIND("/",N104)+1,20))-1)),VALUE(MID(MID(N104,FIND("/",N104)+1,20),FIND("/",MID(N104,FIND("/",N104)+1,20))+1,20))),INDEX(cal!$B$2:$B$52,MATCH(VALUE(LEFT(N104,FIND("/",N104)-1)),cal!$A$2:$A$52,0))+IF(VALUE(LEFT(MID(N104,FIND("/",N104)+1,20),FIND("/",MID(N104,FIND("/",N104)+1,20))-1))&lt;=6,(VALUE(LEFT(MID(N104,FIND("/",N104)+1,20),FIND("/",MID(N104,FIND("/",N104)+1,20))-1))-1)*31,186+(VALUE(LEFT(MID(N104,FIND("/",N104)+1,20),FIND("/",MID(N104,FIND("/",N104)+1,20))-1))-7)*30)+VALUE(MID(MID(N104,FIND("/",N104)+1,20),FIND("/",MID(N104,FIND("/",N104)+1,20))+1,20))-1),"")))</f>
        <v/>
      </c>
      <c r="P104">
        <f>IF(ISNUMBER(D104),"",SUBSTITUTE(SUBSTITUTE(SUBSTITUTE(SUBSTITUTE(SUBSTITUTE(SUBSTITUTE(SUBSTITUTE(SUBSTITUTE(SUBSTITUTE(SUBSTITUTE(SUBSTITUTE(SUBSTITUTE(TRIM(D104&amp;""),"۰","0"),"۱","1"),"۲","2"),"۳","3"),"۴","4"),"۵","5"),"۶","6"),"۷","7"),"۸","8"),"۹","9"),"-","/"),".","/"))</f>
        <v/>
      </c>
      <c r="Q104">
        <f>IF(D104="","",IF(ISNUMBER(D104),D104,IFERROR(IF(VALUE(LEFT(P104,FIND("/",P104)-1))&gt;1700,DATE(VALUE(LEFT(P104,FIND("/",P104)-1)),VALUE(LEFT(MID(P104,FIND("/",P104)+1,20),FIND("/",MID(P104,FIND("/",P104)+1,20))-1)),VALUE(MID(MID(P104,FIND("/",P104)+1,20),FIND("/",MID(P104,FIND("/",P104)+1,20))+1,20))),INDEX(cal!$B$2:$B$52,MATCH(VALUE(LEFT(P104,FIND("/",P104)-1)),cal!$A$2:$A$52,0))+IF(VALUE(LEFT(MID(P104,FIND("/",P104)+1,20),FIND("/",MID(P104,FIND("/",P104)+1,20))-1))&lt;=6,(VALUE(LEFT(MID(P104,FIND("/",P104)+1,20),FIND("/",MID(P104,FIND("/",P104)+1,20))-1))-1)*31,186+(VALUE(LEFT(MID(P104,FIND("/",P104)+1,20),FIND("/",MID(P104,FIND("/",P104)+1,20))-1))-7)*30)+VALUE(MID(MID(P104,FIND("/",P104)+1,20),FIND("/",MID(P104,FIND("/",P104)+1,20))+1,20))-1),"")))</f>
        <v/>
      </c>
      <c r="R104">
        <f>IF(OR(I104="■",J104="■",K104="■"),1,"")</f>
        <v/>
      </c>
    </row>
    <row r="105">
      <c r="A105" s="15">
        <f>IF(B105="","",ROW()-8)</f>
        <v/>
      </c>
      <c r="B105" s="4" t="n"/>
      <c r="C105" s="5" t="n"/>
      <c r="D105" s="5" t="n"/>
      <c r="E105" s="4" t="n"/>
      <c r="F105" s="16" t="n"/>
      <c r="G105" s="16" t="n"/>
      <c r="H105" s="16" t="n"/>
      <c r="I105" s="17">
        <f>IF(OR(O105="",Q105=""),"",IF(AND(O105&lt;=$O$4+6,Q105&gt;=$O$4+0),"■",""))</f>
        <v/>
      </c>
      <c r="J105" s="17">
        <f>IF(OR(O105="",Q105=""),"",IF(AND(O105&lt;=$O$4+13,Q105&gt;=$O$4+7),"■",""))</f>
        <v/>
      </c>
      <c r="K105" s="17">
        <f>IF(OR(O105="",Q105=""),"",IF(AND(O105&lt;=$O$4+20,Q105&gt;=$O$4+14),"■",""))</f>
        <v/>
      </c>
      <c r="L105" s="18">
        <f>IF(OR(O105="",Q105=""),"",IF(R105&lt;&gt;1,"خارج از ۳ هفته",IF(AND(F105="آماده",G105="آماده",H105="آماده"),"آماده ✓","مانع: "&amp;TRIM(IF(F105="نه","مصالح ","")&amp;IF(G105="نه","نقشه ","")&amp;IF(H105="نه","نیرو","")))))</f>
        <v/>
      </c>
      <c r="N105">
        <f>IF(ISNUMBER(C105),"",SUBSTITUTE(SUBSTITUTE(SUBSTITUTE(SUBSTITUTE(SUBSTITUTE(SUBSTITUTE(SUBSTITUTE(SUBSTITUTE(SUBSTITUTE(SUBSTITUTE(SUBSTITUTE(SUBSTITUTE(TRIM(C105&amp;""),"۰","0"),"۱","1"),"۲","2"),"۳","3"),"۴","4"),"۵","5"),"۶","6"),"۷","7"),"۸","8"),"۹","9"),"-","/"),".","/"))</f>
        <v/>
      </c>
      <c r="O105">
        <f>IF(C105="","",IF(ISNUMBER(C105),C105,IFERROR(IF(VALUE(LEFT(N105,FIND("/",N105)-1))&gt;1700,DATE(VALUE(LEFT(N105,FIND("/",N105)-1)),VALUE(LEFT(MID(N105,FIND("/",N105)+1,20),FIND("/",MID(N105,FIND("/",N105)+1,20))-1)),VALUE(MID(MID(N105,FIND("/",N105)+1,20),FIND("/",MID(N105,FIND("/",N105)+1,20))+1,20))),INDEX(cal!$B$2:$B$52,MATCH(VALUE(LEFT(N105,FIND("/",N105)-1)),cal!$A$2:$A$52,0))+IF(VALUE(LEFT(MID(N105,FIND("/",N105)+1,20),FIND("/",MID(N105,FIND("/",N105)+1,20))-1))&lt;=6,(VALUE(LEFT(MID(N105,FIND("/",N105)+1,20),FIND("/",MID(N105,FIND("/",N105)+1,20))-1))-1)*31,186+(VALUE(LEFT(MID(N105,FIND("/",N105)+1,20),FIND("/",MID(N105,FIND("/",N105)+1,20))-1))-7)*30)+VALUE(MID(MID(N105,FIND("/",N105)+1,20),FIND("/",MID(N105,FIND("/",N105)+1,20))+1,20))-1),"")))</f>
        <v/>
      </c>
      <c r="P105">
        <f>IF(ISNUMBER(D105),"",SUBSTITUTE(SUBSTITUTE(SUBSTITUTE(SUBSTITUTE(SUBSTITUTE(SUBSTITUTE(SUBSTITUTE(SUBSTITUTE(SUBSTITUTE(SUBSTITUTE(SUBSTITUTE(SUBSTITUTE(TRIM(D105&amp;""),"۰","0"),"۱","1"),"۲","2"),"۳","3"),"۴","4"),"۵","5"),"۶","6"),"۷","7"),"۸","8"),"۹","9"),"-","/"),".","/"))</f>
        <v/>
      </c>
      <c r="Q105">
        <f>IF(D105="","",IF(ISNUMBER(D105),D105,IFERROR(IF(VALUE(LEFT(P105,FIND("/",P105)-1))&gt;1700,DATE(VALUE(LEFT(P105,FIND("/",P105)-1)),VALUE(LEFT(MID(P105,FIND("/",P105)+1,20),FIND("/",MID(P105,FIND("/",P105)+1,20))-1)),VALUE(MID(MID(P105,FIND("/",P105)+1,20),FIND("/",MID(P105,FIND("/",P105)+1,20))+1,20))),INDEX(cal!$B$2:$B$52,MATCH(VALUE(LEFT(P105,FIND("/",P105)-1)),cal!$A$2:$A$52,0))+IF(VALUE(LEFT(MID(P105,FIND("/",P105)+1,20),FIND("/",MID(P105,FIND("/",P105)+1,20))-1))&lt;=6,(VALUE(LEFT(MID(P105,FIND("/",P105)+1,20),FIND("/",MID(P105,FIND("/",P105)+1,20))-1))-1)*31,186+(VALUE(LEFT(MID(P105,FIND("/",P105)+1,20),FIND("/",MID(P105,FIND("/",P105)+1,20))-1))-7)*30)+VALUE(MID(MID(P105,FIND("/",P105)+1,20),FIND("/",MID(P105,FIND("/",P105)+1,20))+1,20))-1),"")))</f>
        <v/>
      </c>
      <c r="R105">
        <f>IF(OR(I105="■",J105="■",K105="■"),1,"")</f>
        <v/>
      </c>
    </row>
    <row r="106">
      <c r="A106" s="15">
        <f>IF(B106="","",ROW()-8)</f>
        <v/>
      </c>
      <c r="B106" s="4" t="n"/>
      <c r="C106" s="5" t="n"/>
      <c r="D106" s="5" t="n"/>
      <c r="E106" s="4" t="n"/>
      <c r="F106" s="16" t="n"/>
      <c r="G106" s="16" t="n"/>
      <c r="H106" s="16" t="n"/>
      <c r="I106" s="17">
        <f>IF(OR(O106="",Q106=""),"",IF(AND(O106&lt;=$O$4+6,Q106&gt;=$O$4+0),"■",""))</f>
        <v/>
      </c>
      <c r="J106" s="17">
        <f>IF(OR(O106="",Q106=""),"",IF(AND(O106&lt;=$O$4+13,Q106&gt;=$O$4+7),"■",""))</f>
        <v/>
      </c>
      <c r="K106" s="17">
        <f>IF(OR(O106="",Q106=""),"",IF(AND(O106&lt;=$O$4+20,Q106&gt;=$O$4+14),"■",""))</f>
        <v/>
      </c>
      <c r="L106" s="18">
        <f>IF(OR(O106="",Q106=""),"",IF(R106&lt;&gt;1,"خارج از ۳ هفته",IF(AND(F106="آماده",G106="آماده",H106="آماده"),"آماده ✓","مانع: "&amp;TRIM(IF(F106="نه","مصالح ","")&amp;IF(G106="نه","نقشه ","")&amp;IF(H106="نه","نیرو","")))))</f>
        <v/>
      </c>
      <c r="N106">
        <f>IF(ISNUMBER(C106),"",SUBSTITUTE(SUBSTITUTE(SUBSTITUTE(SUBSTITUTE(SUBSTITUTE(SUBSTITUTE(SUBSTITUTE(SUBSTITUTE(SUBSTITUTE(SUBSTITUTE(SUBSTITUTE(SUBSTITUTE(TRIM(C106&amp;""),"۰","0"),"۱","1"),"۲","2"),"۳","3"),"۴","4"),"۵","5"),"۶","6"),"۷","7"),"۸","8"),"۹","9"),"-","/"),".","/"))</f>
        <v/>
      </c>
      <c r="O106">
        <f>IF(C106="","",IF(ISNUMBER(C106),C106,IFERROR(IF(VALUE(LEFT(N106,FIND("/",N106)-1))&gt;1700,DATE(VALUE(LEFT(N106,FIND("/",N106)-1)),VALUE(LEFT(MID(N106,FIND("/",N106)+1,20),FIND("/",MID(N106,FIND("/",N106)+1,20))-1)),VALUE(MID(MID(N106,FIND("/",N106)+1,20),FIND("/",MID(N106,FIND("/",N106)+1,20))+1,20))),INDEX(cal!$B$2:$B$52,MATCH(VALUE(LEFT(N106,FIND("/",N106)-1)),cal!$A$2:$A$52,0))+IF(VALUE(LEFT(MID(N106,FIND("/",N106)+1,20),FIND("/",MID(N106,FIND("/",N106)+1,20))-1))&lt;=6,(VALUE(LEFT(MID(N106,FIND("/",N106)+1,20),FIND("/",MID(N106,FIND("/",N106)+1,20))-1))-1)*31,186+(VALUE(LEFT(MID(N106,FIND("/",N106)+1,20),FIND("/",MID(N106,FIND("/",N106)+1,20))-1))-7)*30)+VALUE(MID(MID(N106,FIND("/",N106)+1,20),FIND("/",MID(N106,FIND("/",N106)+1,20))+1,20))-1),"")))</f>
        <v/>
      </c>
      <c r="P106">
        <f>IF(ISNUMBER(D106),"",SUBSTITUTE(SUBSTITUTE(SUBSTITUTE(SUBSTITUTE(SUBSTITUTE(SUBSTITUTE(SUBSTITUTE(SUBSTITUTE(SUBSTITUTE(SUBSTITUTE(SUBSTITUTE(SUBSTITUTE(TRIM(D106&amp;""),"۰","0"),"۱","1"),"۲","2"),"۳","3"),"۴","4"),"۵","5"),"۶","6"),"۷","7"),"۸","8"),"۹","9"),"-","/"),".","/"))</f>
        <v/>
      </c>
      <c r="Q106">
        <f>IF(D106="","",IF(ISNUMBER(D106),D106,IFERROR(IF(VALUE(LEFT(P106,FIND("/",P106)-1))&gt;1700,DATE(VALUE(LEFT(P106,FIND("/",P106)-1)),VALUE(LEFT(MID(P106,FIND("/",P106)+1,20),FIND("/",MID(P106,FIND("/",P106)+1,20))-1)),VALUE(MID(MID(P106,FIND("/",P106)+1,20),FIND("/",MID(P106,FIND("/",P106)+1,20))+1,20))),INDEX(cal!$B$2:$B$52,MATCH(VALUE(LEFT(P106,FIND("/",P106)-1)),cal!$A$2:$A$52,0))+IF(VALUE(LEFT(MID(P106,FIND("/",P106)+1,20),FIND("/",MID(P106,FIND("/",P106)+1,20))-1))&lt;=6,(VALUE(LEFT(MID(P106,FIND("/",P106)+1,20),FIND("/",MID(P106,FIND("/",P106)+1,20))-1))-1)*31,186+(VALUE(LEFT(MID(P106,FIND("/",P106)+1,20),FIND("/",MID(P106,FIND("/",P106)+1,20))-1))-7)*30)+VALUE(MID(MID(P106,FIND("/",P106)+1,20),FIND("/",MID(P106,FIND("/",P106)+1,20))+1,20))-1),"")))</f>
        <v/>
      </c>
      <c r="R106">
        <f>IF(OR(I106="■",J106="■",K106="■"),1,"")</f>
        <v/>
      </c>
    </row>
    <row r="107">
      <c r="A107" s="15">
        <f>IF(B107="","",ROW()-8)</f>
        <v/>
      </c>
      <c r="B107" s="4" t="n"/>
      <c r="C107" s="5" t="n"/>
      <c r="D107" s="5" t="n"/>
      <c r="E107" s="4" t="n"/>
      <c r="F107" s="16" t="n"/>
      <c r="G107" s="16" t="n"/>
      <c r="H107" s="16" t="n"/>
      <c r="I107" s="17">
        <f>IF(OR(O107="",Q107=""),"",IF(AND(O107&lt;=$O$4+6,Q107&gt;=$O$4+0),"■",""))</f>
        <v/>
      </c>
      <c r="J107" s="17">
        <f>IF(OR(O107="",Q107=""),"",IF(AND(O107&lt;=$O$4+13,Q107&gt;=$O$4+7),"■",""))</f>
        <v/>
      </c>
      <c r="K107" s="17">
        <f>IF(OR(O107="",Q107=""),"",IF(AND(O107&lt;=$O$4+20,Q107&gt;=$O$4+14),"■",""))</f>
        <v/>
      </c>
      <c r="L107" s="18">
        <f>IF(OR(O107="",Q107=""),"",IF(R107&lt;&gt;1,"خارج از ۳ هفته",IF(AND(F107="آماده",G107="آماده",H107="آماده"),"آماده ✓","مانع: "&amp;TRIM(IF(F107="نه","مصالح ","")&amp;IF(G107="نه","نقشه ","")&amp;IF(H107="نه","نیرو","")))))</f>
        <v/>
      </c>
      <c r="N107">
        <f>IF(ISNUMBER(C107),"",SUBSTITUTE(SUBSTITUTE(SUBSTITUTE(SUBSTITUTE(SUBSTITUTE(SUBSTITUTE(SUBSTITUTE(SUBSTITUTE(SUBSTITUTE(SUBSTITUTE(SUBSTITUTE(SUBSTITUTE(TRIM(C107&amp;""),"۰","0"),"۱","1"),"۲","2"),"۳","3"),"۴","4"),"۵","5"),"۶","6"),"۷","7"),"۸","8"),"۹","9"),"-","/"),".","/"))</f>
        <v/>
      </c>
      <c r="O107">
        <f>IF(C107="","",IF(ISNUMBER(C107),C107,IFERROR(IF(VALUE(LEFT(N107,FIND("/",N107)-1))&gt;1700,DATE(VALUE(LEFT(N107,FIND("/",N107)-1)),VALUE(LEFT(MID(N107,FIND("/",N107)+1,20),FIND("/",MID(N107,FIND("/",N107)+1,20))-1)),VALUE(MID(MID(N107,FIND("/",N107)+1,20),FIND("/",MID(N107,FIND("/",N107)+1,20))+1,20))),INDEX(cal!$B$2:$B$52,MATCH(VALUE(LEFT(N107,FIND("/",N107)-1)),cal!$A$2:$A$52,0))+IF(VALUE(LEFT(MID(N107,FIND("/",N107)+1,20),FIND("/",MID(N107,FIND("/",N107)+1,20))-1))&lt;=6,(VALUE(LEFT(MID(N107,FIND("/",N107)+1,20),FIND("/",MID(N107,FIND("/",N107)+1,20))-1))-1)*31,186+(VALUE(LEFT(MID(N107,FIND("/",N107)+1,20),FIND("/",MID(N107,FIND("/",N107)+1,20))-1))-7)*30)+VALUE(MID(MID(N107,FIND("/",N107)+1,20),FIND("/",MID(N107,FIND("/",N107)+1,20))+1,20))-1),"")))</f>
        <v/>
      </c>
      <c r="P107">
        <f>IF(ISNUMBER(D107),"",SUBSTITUTE(SUBSTITUTE(SUBSTITUTE(SUBSTITUTE(SUBSTITUTE(SUBSTITUTE(SUBSTITUTE(SUBSTITUTE(SUBSTITUTE(SUBSTITUTE(SUBSTITUTE(SUBSTITUTE(TRIM(D107&amp;""),"۰","0"),"۱","1"),"۲","2"),"۳","3"),"۴","4"),"۵","5"),"۶","6"),"۷","7"),"۸","8"),"۹","9"),"-","/"),".","/"))</f>
        <v/>
      </c>
      <c r="Q107">
        <f>IF(D107="","",IF(ISNUMBER(D107),D107,IFERROR(IF(VALUE(LEFT(P107,FIND("/",P107)-1))&gt;1700,DATE(VALUE(LEFT(P107,FIND("/",P107)-1)),VALUE(LEFT(MID(P107,FIND("/",P107)+1,20),FIND("/",MID(P107,FIND("/",P107)+1,20))-1)),VALUE(MID(MID(P107,FIND("/",P107)+1,20),FIND("/",MID(P107,FIND("/",P107)+1,20))+1,20))),INDEX(cal!$B$2:$B$52,MATCH(VALUE(LEFT(P107,FIND("/",P107)-1)),cal!$A$2:$A$52,0))+IF(VALUE(LEFT(MID(P107,FIND("/",P107)+1,20),FIND("/",MID(P107,FIND("/",P107)+1,20))-1))&lt;=6,(VALUE(LEFT(MID(P107,FIND("/",P107)+1,20),FIND("/",MID(P107,FIND("/",P107)+1,20))-1))-1)*31,186+(VALUE(LEFT(MID(P107,FIND("/",P107)+1,20),FIND("/",MID(P107,FIND("/",P107)+1,20))-1))-7)*30)+VALUE(MID(MID(P107,FIND("/",P107)+1,20),FIND("/",MID(P107,FIND("/",P107)+1,20))+1,20))-1),"")))</f>
        <v/>
      </c>
      <c r="R107">
        <f>IF(OR(I107="■",J107="■",K107="■"),1,"")</f>
        <v/>
      </c>
    </row>
    <row r="108">
      <c r="A108" s="15">
        <f>IF(B108="","",ROW()-8)</f>
        <v/>
      </c>
      <c r="B108" s="4" t="n"/>
      <c r="C108" s="5" t="n"/>
      <c r="D108" s="5" t="n"/>
      <c r="E108" s="4" t="n"/>
      <c r="F108" s="16" t="n"/>
      <c r="G108" s="16" t="n"/>
      <c r="H108" s="16" t="n"/>
      <c r="I108" s="17">
        <f>IF(OR(O108="",Q108=""),"",IF(AND(O108&lt;=$O$4+6,Q108&gt;=$O$4+0),"■",""))</f>
        <v/>
      </c>
      <c r="J108" s="17">
        <f>IF(OR(O108="",Q108=""),"",IF(AND(O108&lt;=$O$4+13,Q108&gt;=$O$4+7),"■",""))</f>
        <v/>
      </c>
      <c r="K108" s="17">
        <f>IF(OR(O108="",Q108=""),"",IF(AND(O108&lt;=$O$4+20,Q108&gt;=$O$4+14),"■",""))</f>
        <v/>
      </c>
      <c r="L108" s="18">
        <f>IF(OR(O108="",Q108=""),"",IF(R108&lt;&gt;1,"خارج از ۳ هفته",IF(AND(F108="آماده",G108="آماده",H108="آماده"),"آماده ✓","مانع: "&amp;TRIM(IF(F108="نه","مصالح ","")&amp;IF(G108="نه","نقشه ","")&amp;IF(H108="نه","نیرو","")))))</f>
        <v/>
      </c>
      <c r="N108">
        <f>IF(ISNUMBER(C108),"",SUBSTITUTE(SUBSTITUTE(SUBSTITUTE(SUBSTITUTE(SUBSTITUTE(SUBSTITUTE(SUBSTITUTE(SUBSTITUTE(SUBSTITUTE(SUBSTITUTE(SUBSTITUTE(SUBSTITUTE(TRIM(C108&amp;""),"۰","0"),"۱","1"),"۲","2"),"۳","3"),"۴","4"),"۵","5"),"۶","6"),"۷","7"),"۸","8"),"۹","9"),"-","/"),".","/"))</f>
        <v/>
      </c>
      <c r="O108">
        <f>IF(C108="","",IF(ISNUMBER(C108),C108,IFERROR(IF(VALUE(LEFT(N108,FIND("/",N108)-1))&gt;1700,DATE(VALUE(LEFT(N108,FIND("/",N108)-1)),VALUE(LEFT(MID(N108,FIND("/",N108)+1,20),FIND("/",MID(N108,FIND("/",N108)+1,20))-1)),VALUE(MID(MID(N108,FIND("/",N108)+1,20),FIND("/",MID(N108,FIND("/",N108)+1,20))+1,20))),INDEX(cal!$B$2:$B$52,MATCH(VALUE(LEFT(N108,FIND("/",N108)-1)),cal!$A$2:$A$52,0))+IF(VALUE(LEFT(MID(N108,FIND("/",N108)+1,20),FIND("/",MID(N108,FIND("/",N108)+1,20))-1))&lt;=6,(VALUE(LEFT(MID(N108,FIND("/",N108)+1,20),FIND("/",MID(N108,FIND("/",N108)+1,20))-1))-1)*31,186+(VALUE(LEFT(MID(N108,FIND("/",N108)+1,20),FIND("/",MID(N108,FIND("/",N108)+1,20))-1))-7)*30)+VALUE(MID(MID(N108,FIND("/",N108)+1,20),FIND("/",MID(N108,FIND("/",N108)+1,20))+1,20))-1),"")))</f>
        <v/>
      </c>
      <c r="P108">
        <f>IF(ISNUMBER(D108),"",SUBSTITUTE(SUBSTITUTE(SUBSTITUTE(SUBSTITUTE(SUBSTITUTE(SUBSTITUTE(SUBSTITUTE(SUBSTITUTE(SUBSTITUTE(SUBSTITUTE(SUBSTITUTE(SUBSTITUTE(TRIM(D108&amp;""),"۰","0"),"۱","1"),"۲","2"),"۳","3"),"۴","4"),"۵","5"),"۶","6"),"۷","7"),"۸","8"),"۹","9"),"-","/"),".","/"))</f>
        <v/>
      </c>
      <c r="Q108">
        <f>IF(D108="","",IF(ISNUMBER(D108),D108,IFERROR(IF(VALUE(LEFT(P108,FIND("/",P108)-1))&gt;1700,DATE(VALUE(LEFT(P108,FIND("/",P108)-1)),VALUE(LEFT(MID(P108,FIND("/",P108)+1,20),FIND("/",MID(P108,FIND("/",P108)+1,20))-1)),VALUE(MID(MID(P108,FIND("/",P108)+1,20),FIND("/",MID(P108,FIND("/",P108)+1,20))+1,20))),INDEX(cal!$B$2:$B$52,MATCH(VALUE(LEFT(P108,FIND("/",P108)-1)),cal!$A$2:$A$52,0))+IF(VALUE(LEFT(MID(P108,FIND("/",P108)+1,20),FIND("/",MID(P108,FIND("/",P108)+1,20))-1))&lt;=6,(VALUE(LEFT(MID(P108,FIND("/",P108)+1,20),FIND("/",MID(P108,FIND("/",P108)+1,20))-1))-1)*31,186+(VALUE(LEFT(MID(P108,FIND("/",P108)+1,20),FIND("/",MID(P108,FIND("/",P108)+1,20))-1))-7)*30)+VALUE(MID(MID(P108,FIND("/",P108)+1,20),FIND("/",MID(P108,FIND("/",P108)+1,20))+1,20))-1),"")))</f>
        <v/>
      </c>
      <c r="R108">
        <f>IF(OR(I108="■",J108="■",K108="■"),1,"")</f>
        <v/>
      </c>
    </row>
    <row r="109">
      <c r="A109" s="15">
        <f>IF(B109="","",ROW()-8)</f>
        <v/>
      </c>
      <c r="B109" s="4" t="n"/>
      <c r="C109" s="5" t="n"/>
      <c r="D109" s="5" t="n"/>
      <c r="E109" s="4" t="n"/>
      <c r="F109" s="16" t="n"/>
      <c r="G109" s="16" t="n"/>
      <c r="H109" s="16" t="n"/>
      <c r="I109" s="17">
        <f>IF(OR(O109="",Q109=""),"",IF(AND(O109&lt;=$O$4+6,Q109&gt;=$O$4+0),"■",""))</f>
        <v/>
      </c>
      <c r="J109" s="17">
        <f>IF(OR(O109="",Q109=""),"",IF(AND(O109&lt;=$O$4+13,Q109&gt;=$O$4+7),"■",""))</f>
        <v/>
      </c>
      <c r="K109" s="17">
        <f>IF(OR(O109="",Q109=""),"",IF(AND(O109&lt;=$O$4+20,Q109&gt;=$O$4+14),"■",""))</f>
        <v/>
      </c>
      <c r="L109" s="18">
        <f>IF(OR(O109="",Q109=""),"",IF(R109&lt;&gt;1,"خارج از ۳ هفته",IF(AND(F109="آماده",G109="آماده",H109="آماده"),"آماده ✓","مانع: "&amp;TRIM(IF(F109="نه","مصالح ","")&amp;IF(G109="نه","نقشه ","")&amp;IF(H109="نه","نیرو","")))))</f>
        <v/>
      </c>
      <c r="N109">
        <f>IF(ISNUMBER(C109),"",SUBSTITUTE(SUBSTITUTE(SUBSTITUTE(SUBSTITUTE(SUBSTITUTE(SUBSTITUTE(SUBSTITUTE(SUBSTITUTE(SUBSTITUTE(SUBSTITUTE(SUBSTITUTE(SUBSTITUTE(TRIM(C109&amp;""),"۰","0"),"۱","1"),"۲","2"),"۳","3"),"۴","4"),"۵","5"),"۶","6"),"۷","7"),"۸","8"),"۹","9"),"-","/"),".","/"))</f>
        <v/>
      </c>
      <c r="O109">
        <f>IF(C109="","",IF(ISNUMBER(C109),C109,IFERROR(IF(VALUE(LEFT(N109,FIND("/",N109)-1))&gt;1700,DATE(VALUE(LEFT(N109,FIND("/",N109)-1)),VALUE(LEFT(MID(N109,FIND("/",N109)+1,20),FIND("/",MID(N109,FIND("/",N109)+1,20))-1)),VALUE(MID(MID(N109,FIND("/",N109)+1,20),FIND("/",MID(N109,FIND("/",N109)+1,20))+1,20))),INDEX(cal!$B$2:$B$52,MATCH(VALUE(LEFT(N109,FIND("/",N109)-1)),cal!$A$2:$A$52,0))+IF(VALUE(LEFT(MID(N109,FIND("/",N109)+1,20),FIND("/",MID(N109,FIND("/",N109)+1,20))-1))&lt;=6,(VALUE(LEFT(MID(N109,FIND("/",N109)+1,20),FIND("/",MID(N109,FIND("/",N109)+1,20))-1))-1)*31,186+(VALUE(LEFT(MID(N109,FIND("/",N109)+1,20),FIND("/",MID(N109,FIND("/",N109)+1,20))-1))-7)*30)+VALUE(MID(MID(N109,FIND("/",N109)+1,20),FIND("/",MID(N109,FIND("/",N109)+1,20))+1,20))-1),"")))</f>
        <v/>
      </c>
      <c r="P109">
        <f>IF(ISNUMBER(D109),"",SUBSTITUTE(SUBSTITUTE(SUBSTITUTE(SUBSTITUTE(SUBSTITUTE(SUBSTITUTE(SUBSTITUTE(SUBSTITUTE(SUBSTITUTE(SUBSTITUTE(SUBSTITUTE(SUBSTITUTE(TRIM(D109&amp;""),"۰","0"),"۱","1"),"۲","2"),"۳","3"),"۴","4"),"۵","5"),"۶","6"),"۷","7"),"۸","8"),"۹","9"),"-","/"),".","/"))</f>
        <v/>
      </c>
      <c r="Q109">
        <f>IF(D109="","",IF(ISNUMBER(D109),D109,IFERROR(IF(VALUE(LEFT(P109,FIND("/",P109)-1))&gt;1700,DATE(VALUE(LEFT(P109,FIND("/",P109)-1)),VALUE(LEFT(MID(P109,FIND("/",P109)+1,20),FIND("/",MID(P109,FIND("/",P109)+1,20))-1)),VALUE(MID(MID(P109,FIND("/",P109)+1,20),FIND("/",MID(P109,FIND("/",P109)+1,20))+1,20))),INDEX(cal!$B$2:$B$52,MATCH(VALUE(LEFT(P109,FIND("/",P109)-1)),cal!$A$2:$A$52,0))+IF(VALUE(LEFT(MID(P109,FIND("/",P109)+1,20),FIND("/",MID(P109,FIND("/",P109)+1,20))-1))&lt;=6,(VALUE(LEFT(MID(P109,FIND("/",P109)+1,20),FIND("/",MID(P109,FIND("/",P109)+1,20))-1))-1)*31,186+(VALUE(LEFT(MID(P109,FIND("/",P109)+1,20),FIND("/",MID(P109,FIND("/",P109)+1,20))-1))-7)*30)+VALUE(MID(MID(P109,FIND("/",P109)+1,20),FIND("/",MID(P109,FIND("/",P109)+1,20))+1,20))-1),"")))</f>
        <v/>
      </c>
      <c r="R109">
        <f>IF(OR(I109="■",J109="■",K109="■"),1,"")</f>
        <v/>
      </c>
    </row>
    <row r="110">
      <c r="A110" s="15">
        <f>IF(B110="","",ROW()-8)</f>
        <v/>
      </c>
      <c r="B110" s="4" t="n"/>
      <c r="C110" s="5" t="n"/>
      <c r="D110" s="5" t="n"/>
      <c r="E110" s="4" t="n"/>
      <c r="F110" s="16" t="n"/>
      <c r="G110" s="16" t="n"/>
      <c r="H110" s="16" t="n"/>
      <c r="I110" s="17">
        <f>IF(OR(O110="",Q110=""),"",IF(AND(O110&lt;=$O$4+6,Q110&gt;=$O$4+0),"■",""))</f>
        <v/>
      </c>
      <c r="J110" s="17">
        <f>IF(OR(O110="",Q110=""),"",IF(AND(O110&lt;=$O$4+13,Q110&gt;=$O$4+7),"■",""))</f>
        <v/>
      </c>
      <c r="K110" s="17">
        <f>IF(OR(O110="",Q110=""),"",IF(AND(O110&lt;=$O$4+20,Q110&gt;=$O$4+14),"■",""))</f>
        <v/>
      </c>
      <c r="L110" s="18">
        <f>IF(OR(O110="",Q110=""),"",IF(R110&lt;&gt;1,"خارج از ۳ هفته",IF(AND(F110="آماده",G110="آماده",H110="آماده"),"آماده ✓","مانع: "&amp;TRIM(IF(F110="نه","مصالح ","")&amp;IF(G110="نه","نقشه ","")&amp;IF(H110="نه","نیرو","")))))</f>
        <v/>
      </c>
      <c r="N110">
        <f>IF(ISNUMBER(C110),"",SUBSTITUTE(SUBSTITUTE(SUBSTITUTE(SUBSTITUTE(SUBSTITUTE(SUBSTITUTE(SUBSTITUTE(SUBSTITUTE(SUBSTITUTE(SUBSTITUTE(SUBSTITUTE(SUBSTITUTE(TRIM(C110&amp;""),"۰","0"),"۱","1"),"۲","2"),"۳","3"),"۴","4"),"۵","5"),"۶","6"),"۷","7"),"۸","8"),"۹","9"),"-","/"),".","/"))</f>
        <v/>
      </c>
      <c r="O110">
        <f>IF(C110="","",IF(ISNUMBER(C110),C110,IFERROR(IF(VALUE(LEFT(N110,FIND("/",N110)-1))&gt;1700,DATE(VALUE(LEFT(N110,FIND("/",N110)-1)),VALUE(LEFT(MID(N110,FIND("/",N110)+1,20),FIND("/",MID(N110,FIND("/",N110)+1,20))-1)),VALUE(MID(MID(N110,FIND("/",N110)+1,20),FIND("/",MID(N110,FIND("/",N110)+1,20))+1,20))),INDEX(cal!$B$2:$B$52,MATCH(VALUE(LEFT(N110,FIND("/",N110)-1)),cal!$A$2:$A$52,0))+IF(VALUE(LEFT(MID(N110,FIND("/",N110)+1,20),FIND("/",MID(N110,FIND("/",N110)+1,20))-1))&lt;=6,(VALUE(LEFT(MID(N110,FIND("/",N110)+1,20),FIND("/",MID(N110,FIND("/",N110)+1,20))-1))-1)*31,186+(VALUE(LEFT(MID(N110,FIND("/",N110)+1,20),FIND("/",MID(N110,FIND("/",N110)+1,20))-1))-7)*30)+VALUE(MID(MID(N110,FIND("/",N110)+1,20),FIND("/",MID(N110,FIND("/",N110)+1,20))+1,20))-1),"")))</f>
        <v/>
      </c>
      <c r="P110">
        <f>IF(ISNUMBER(D110),"",SUBSTITUTE(SUBSTITUTE(SUBSTITUTE(SUBSTITUTE(SUBSTITUTE(SUBSTITUTE(SUBSTITUTE(SUBSTITUTE(SUBSTITUTE(SUBSTITUTE(SUBSTITUTE(SUBSTITUTE(TRIM(D110&amp;""),"۰","0"),"۱","1"),"۲","2"),"۳","3"),"۴","4"),"۵","5"),"۶","6"),"۷","7"),"۸","8"),"۹","9"),"-","/"),".","/"))</f>
        <v/>
      </c>
      <c r="Q110">
        <f>IF(D110="","",IF(ISNUMBER(D110),D110,IFERROR(IF(VALUE(LEFT(P110,FIND("/",P110)-1))&gt;1700,DATE(VALUE(LEFT(P110,FIND("/",P110)-1)),VALUE(LEFT(MID(P110,FIND("/",P110)+1,20),FIND("/",MID(P110,FIND("/",P110)+1,20))-1)),VALUE(MID(MID(P110,FIND("/",P110)+1,20),FIND("/",MID(P110,FIND("/",P110)+1,20))+1,20))),INDEX(cal!$B$2:$B$52,MATCH(VALUE(LEFT(P110,FIND("/",P110)-1)),cal!$A$2:$A$52,0))+IF(VALUE(LEFT(MID(P110,FIND("/",P110)+1,20),FIND("/",MID(P110,FIND("/",P110)+1,20))-1))&lt;=6,(VALUE(LEFT(MID(P110,FIND("/",P110)+1,20),FIND("/",MID(P110,FIND("/",P110)+1,20))-1))-1)*31,186+(VALUE(LEFT(MID(P110,FIND("/",P110)+1,20),FIND("/",MID(P110,FIND("/",P110)+1,20))-1))-7)*30)+VALUE(MID(MID(P110,FIND("/",P110)+1,20),FIND("/",MID(P110,FIND("/",P110)+1,20))+1,20))-1),"")))</f>
        <v/>
      </c>
      <c r="R110">
        <f>IF(OR(I110="■",J110="■",K110="■"),1,"")</f>
        <v/>
      </c>
    </row>
    <row r="111">
      <c r="A111" s="15">
        <f>IF(B111="","",ROW()-8)</f>
        <v/>
      </c>
      <c r="B111" s="4" t="n"/>
      <c r="C111" s="5" t="n"/>
      <c r="D111" s="5" t="n"/>
      <c r="E111" s="4" t="n"/>
      <c r="F111" s="16" t="n"/>
      <c r="G111" s="16" t="n"/>
      <c r="H111" s="16" t="n"/>
      <c r="I111" s="17">
        <f>IF(OR(O111="",Q111=""),"",IF(AND(O111&lt;=$O$4+6,Q111&gt;=$O$4+0),"■",""))</f>
        <v/>
      </c>
      <c r="J111" s="17">
        <f>IF(OR(O111="",Q111=""),"",IF(AND(O111&lt;=$O$4+13,Q111&gt;=$O$4+7),"■",""))</f>
        <v/>
      </c>
      <c r="K111" s="17">
        <f>IF(OR(O111="",Q111=""),"",IF(AND(O111&lt;=$O$4+20,Q111&gt;=$O$4+14),"■",""))</f>
        <v/>
      </c>
      <c r="L111" s="18">
        <f>IF(OR(O111="",Q111=""),"",IF(R111&lt;&gt;1,"خارج از ۳ هفته",IF(AND(F111="آماده",G111="آماده",H111="آماده"),"آماده ✓","مانع: "&amp;TRIM(IF(F111="نه","مصالح ","")&amp;IF(G111="نه","نقشه ","")&amp;IF(H111="نه","نیرو","")))))</f>
        <v/>
      </c>
      <c r="N111">
        <f>IF(ISNUMBER(C111),"",SUBSTITUTE(SUBSTITUTE(SUBSTITUTE(SUBSTITUTE(SUBSTITUTE(SUBSTITUTE(SUBSTITUTE(SUBSTITUTE(SUBSTITUTE(SUBSTITUTE(SUBSTITUTE(SUBSTITUTE(TRIM(C111&amp;""),"۰","0"),"۱","1"),"۲","2"),"۳","3"),"۴","4"),"۵","5"),"۶","6"),"۷","7"),"۸","8"),"۹","9"),"-","/"),".","/"))</f>
        <v/>
      </c>
      <c r="O111">
        <f>IF(C111="","",IF(ISNUMBER(C111),C111,IFERROR(IF(VALUE(LEFT(N111,FIND("/",N111)-1))&gt;1700,DATE(VALUE(LEFT(N111,FIND("/",N111)-1)),VALUE(LEFT(MID(N111,FIND("/",N111)+1,20),FIND("/",MID(N111,FIND("/",N111)+1,20))-1)),VALUE(MID(MID(N111,FIND("/",N111)+1,20),FIND("/",MID(N111,FIND("/",N111)+1,20))+1,20))),INDEX(cal!$B$2:$B$52,MATCH(VALUE(LEFT(N111,FIND("/",N111)-1)),cal!$A$2:$A$52,0))+IF(VALUE(LEFT(MID(N111,FIND("/",N111)+1,20),FIND("/",MID(N111,FIND("/",N111)+1,20))-1))&lt;=6,(VALUE(LEFT(MID(N111,FIND("/",N111)+1,20),FIND("/",MID(N111,FIND("/",N111)+1,20))-1))-1)*31,186+(VALUE(LEFT(MID(N111,FIND("/",N111)+1,20),FIND("/",MID(N111,FIND("/",N111)+1,20))-1))-7)*30)+VALUE(MID(MID(N111,FIND("/",N111)+1,20),FIND("/",MID(N111,FIND("/",N111)+1,20))+1,20))-1),"")))</f>
        <v/>
      </c>
      <c r="P111">
        <f>IF(ISNUMBER(D111),"",SUBSTITUTE(SUBSTITUTE(SUBSTITUTE(SUBSTITUTE(SUBSTITUTE(SUBSTITUTE(SUBSTITUTE(SUBSTITUTE(SUBSTITUTE(SUBSTITUTE(SUBSTITUTE(SUBSTITUTE(TRIM(D111&amp;""),"۰","0"),"۱","1"),"۲","2"),"۳","3"),"۴","4"),"۵","5"),"۶","6"),"۷","7"),"۸","8"),"۹","9"),"-","/"),".","/"))</f>
        <v/>
      </c>
      <c r="Q111">
        <f>IF(D111="","",IF(ISNUMBER(D111),D111,IFERROR(IF(VALUE(LEFT(P111,FIND("/",P111)-1))&gt;1700,DATE(VALUE(LEFT(P111,FIND("/",P111)-1)),VALUE(LEFT(MID(P111,FIND("/",P111)+1,20),FIND("/",MID(P111,FIND("/",P111)+1,20))-1)),VALUE(MID(MID(P111,FIND("/",P111)+1,20),FIND("/",MID(P111,FIND("/",P111)+1,20))+1,20))),INDEX(cal!$B$2:$B$52,MATCH(VALUE(LEFT(P111,FIND("/",P111)-1)),cal!$A$2:$A$52,0))+IF(VALUE(LEFT(MID(P111,FIND("/",P111)+1,20),FIND("/",MID(P111,FIND("/",P111)+1,20))-1))&lt;=6,(VALUE(LEFT(MID(P111,FIND("/",P111)+1,20),FIND("/",MID(P111,FIND("/",P111)+1,20))-1))-1)*31,186+(VALUE(LEFT(MID(P111,FIND("/",P111)+1,20),FIND("/",MID(P111,FIND("/",P111)+1,20))-1))-7)*30)+VALUE(MID(MID(P111,FIND("/",P111)+1,20),FIND("/",MID(P111,FIND("/",P111)+1,20))+1,20))-1),"")))</f>
        <v/>
      </c>
      <c r="R111">
        <f>IF(OR(I111="■",J111="■",K111="■"),1,"")</f>
        <v/>
      </c>
    </row>
    <row r="112">
      <c r="A112" s="15">
        <f>IF(B112="","",ROW()-8)</f>
        <v/>
      </c>
      <c r="B112" s="4" t="n"/>
      <c r="C112" s="5" t="n"/>
      <c r="D112" s="5" t="n"/>
      <c r="E112" s="4" t="n"/>
      <c r="F112" s="16" t="n"/>
      <c r="G112" s="16" t="n"/>
      <c r="H112" s="16" t="n"/>
      <c r="I112" s="17">
        <f>IF(OR(O112="",Q112=""),"",IF(AND(O112&lt;=$O$4+6,Q112&gt;=$O$4+0),"■",""))</f>
        <v/>
      </c>
      <c r="J112" s="17">
        <f>IF(OR(O112="",Q112=""),"",IF(AND(O112&lt;=$O$4+13,Q112&gt;=$O$4+7),"■",""))</f>
        <v/>
      </c>
      <c r="K112" s="17">
        <f>IF(OR(O112="",Q112=""),"",IF(AND(O112&lt;=$O$4+20,Q112&gt;=$O$4+14),"■",""))</f>
        <v/>
      </c>
      <c r="L112" s="18">
        <f>IF(OR(O112="",Q112=""),"",IF(R112&lt;&gt;1,"خارج از ۳ هفته",IF(AND(F112="آماده",G112="آماده",H112="آماده"),"آماده ✓","مانع: "&amp;TRIM(IF(F112="نه","مصالح ","")&amp;IF(G112="نه","نقشه ","")&amp;IF(H112="نه","نیرو","")))))</f>
        <v/>
      </c>
      <c r="N112">
        <f>IF(ISNUMBER(C112),"",SUBSTITUTE(SUBSTITUTE(SUBSTITUTE(SUBSTITUTE(SUBSTITUTE(SUBSTITUTE(SUBSTITUTE(SUBSTITUTE(SUBSTITUTE(SUBSTITUTE(SUBSTITUTE(SUBSTITUTE(TRIM(C112&amp;""),"۰","0"),"۱","1"),"۲","2"),"۳","3"),"۴","4"),"۵","5"),"۶","6"),"۷","7"),"۸","8"),"۹","9"),"-","/"),".","/"))</f>
        <v/>
      </c>
      <c r="O112">
        <f>IF(C112="","",IF(ISNUMBER(C112),C112,IFERROR(IF(VALUE(LEFT(N112,FIND("/",N112)-1))&gt;1700,DATE(VALUE(LEFT(N112,FIND("/",N112)-1)),VALUE(LEFT(MID(N112,FIND("/",N112)+1,20),FIND("/",MID(N112,FIND("/",N112)+1,20))-1)),VALUE(MID(MID(N112,FIND("/",N112)+1,20),FIND("/",MID(N112,FIND("/",N112)+1,20))+1,20))),INDEX(cal!$B$2:$B$52,MATCH(VALUE(LEFT(N112,FIND("/",N112)-1)),cal!$A$2:$A$52,0))+IF(VALUE(LEFT(MID(N112,FIND("/",N112)+1,20),FIND("/",MID(N112,FIND("/",N112)+1,20))-1))&lt;=6,(VALUE(LEFT(MID(N112,FIND("/",N112)+1,20),FIND("/",MID(N112,FIND("/",N112)+1,20))-1))-1)*31,186+(VALUE(LEFT(MID(N112,FIND("/",N112)+1,20),FIND("/",MID(N112,FIND("/",N112)+1,20))-1))-7)*30)+VALUE(MID(MID(N112,FIND("/",N112)+1,20),FIND("/",MID(N112,FIND("/",N112)+1,20))+1,20))-1),"")))</f>
        <v/>
      </c>
      <c r="P112">
        <f>IF(ISNUMBER(D112),"",SUBSTITUTE(SUBSTITUTE(SUBSTITUTE(SUBSTITUTE(SUBSTITUTE(SUBSTITUTE(SUBSTITUTE(SUBSTITUTE(SUBSTITUTE(SUBSTITUTE(SUBSTITUTE(SUBSTITUTE(TRIM(D112&amp;""),"۰","0"),"۱","1"),"۲","2"),"۳","3"),"۴","4"),"۵","5"),"۶","6"),"۷","7"),"۸","8"),"۹","9"),"-","/"),".","/"))</f>
        <v/>
      </c>
      <c r="Q112">
        <f>IF(D112="","",IF(ISNUMBER(D112),D112,IFERROR(IF(VALUE(LEFT(P112,FIND("/",P112)-1))&gt;1700,DATE(VALUE(LEFT(P112,FIND("/",P112)-1)),VALUE(LEFT(MID(P112,FIND("/",P112)+1,20),FIND("/",MID(P112,FIND("/",P112)+1,20))-1)),VALUE(MID(MID(P112,FIND("/",P112)+1,20),FIND("/",MID(P112,FIND("/",P112)+1,20))+1,20))),INDEX(cal!$B$2:$B$52,MATCH(VALUE(LEFT(P112,FIND("/",P112)-1)),cal!$A$2:$A$52,0))+IF(VALUE(LEFT(MID(P112,FIND("/",P112)+1,20),FIND("/",MID(P112,FIND("/",P112)+1,20))-1))&lt;=6,(VALUE(LEFT(MID(P112,FIND("/",P112)+1,20),FIND("/",MID(P112,FIND("/",P112)+1,20))-1))-1)*31,186+(VALUE(LEFT(MID(P112,FIND("/",P112)+1,20),FIND("/",MID(P112,FIND("/",P112)+1,20))-1))-7)*30)+VALUE(MID(MID(P112,FIND("/",P112)+1,20),FIND("/",MID(P112,FIND("/",P112)+1,20))+1,20))-1),"")))</f>
        <v/>
      </c>
      <c r="R112">
        <f>IF(OR(I112="■",J112="■",K112="■"),1,"")</f>
        <v/>
      </c>
    </row>
    <row r="113">
      <c r="A113" s="15">
        <f>IF(B113="","",ROW()-8)</f>
        <v/>
      </c>
      <c r="B113" s="4" t="n"/>
      <c r="C113" s="5" t="n"/>
      <c r="D113" s="5" t="n"/>
      <c r="E113" s="4" t="n"/>
      <c r="F113" s="16" t="n"/>
      <c r="G113" s="16" t="n"/>
      <c r="H113" s="16" t="n"/>
      <c r="I113" s="17">
        <f>IF(OR(O113="",Q113=""),"",IF(AND(O113&lt;=$O$4+6,Q113&gt;=$O$4+0),"■",""))</f>
        <v/>
      </c>
      <c r="J113" s="17">
        <f>IF(OR(O113="",Q113=""),"",IF(AND(O113&lt;=$O$4+13,Q113&gt;=$O$4+7),"■",""))</f>
        <v/>
      </c>
      <c r="K113" s="17">
        <f>IF(OR(O113="",Q113=""),"",IF(AND(O113&lt;=$O$4+20,Q113&gt;=$O$4+14),"■",""))</f>
        <v/>
      </c>
      <c r="L113" s="18">
        <f>IF(OR(O113="",Q113=""),"",IF(R113&lt;&gt;1,"خارج از ۳ هفته",IF(AND(F113="آماده",G113="آماده",H113="آماده"),"آماده ✓","مانع: "&amp;TRIM(IF(F113="نه","مصالح ","")&amp;IF(G113="نه","نقشه ","")&amp;IF(H113="نه","نیرو","")))))</f>
        <v/>
      </c>
      <c r="N113">
        <f>IF(ISNUMBER(C113),"",SUBSTITUTE(SUBSTITUTE(SUBSTITUTE(SUBSTITUTE(SUBSTITUTE(SUBSTITUTE(SUBSTITUTE(SUBSTITUTE(SUBSTITUTE(SUBSTITUTE(SUBSTITUTE(SUBSTITUTE(TRIM(C113&amp;""),"۰","0"),"۱","1"),"۲","2"),"۳","3"),"۴","4"),"۵","5"),"۶","6"),"۷","7"),"۸","8"),"۹","9"),"-","/"),".","/"))</f>
        <v/>
      </c>
      <c r="O113">
        <f>IF(C113="","",IF(ISNUMBER(C113),C113,IFERROR(IF(VALUE(LEFT(N113,FIND("/",N113)-1))&gt;1700,DATE(VALUE(LEFT(N113,FIND("/",N113)-1)),VALUE(LEFT(MID(N113,FIND("/",N113)+1,20),FIND("/",MID(N113,FIND("/",N113)+1,20))-1)),VALUE(MID(MID(N113,FIND("/",N113)+1,20),FIND("/",MID(N113,FIND("/",N113)+1,20))+1,20))),INDEX(cal!$B$2:$B$52,MATCH(VALUE(LEFT(N113,FIND("/",N113)-1)),cal!$A$2:$A$52,0))+IF(VALUE(LEFT(MID(N113,FIND("/",N113)+1,20),FIND("/",MID(N113,FIND("/",N113)+1,20))-1))&lt;=6,(VALUE(LEFT(MID(N113,FIND("/",N113)+1,20),FIND("/",MID(N113,FIND("/",N113)+1,20))-1))-1)*31,186+(VALUE(LEFT(MID(N113,FIND("/",N113)+1,20),FIND("/",MID(N113,FIND("/",N113)+1,20))-1))-7)*30)+VALUE(MID(MID(N113,FIND("/",N113)+1,20),FIND("/",MID(N113,FIND("/",N113)+1,20))+1,20))-1),"")))</f>
        <v/>
      </c>
      <c r="P113">
        <f>IF(ISNUMBER(D113),"",SUBSTITUTE(SUBSTITUTE(SUBSTITUTE(SUBSTITUTE(SUBSTITUTE(SUBSTITUTE(SUBSTITUTE(SUBSTITUTE(SUBSTITUTE(SUBSTITUTE(SUBSTITUTE(SUBSTITUTE(TRIM(D113&amp;""),"۰","0"),"۱","1"),"۲","2"),"۳","3"),"۴","4"),"۵","5"),"۶","6"),"۷","7"),"۸","8"),"۹","9"),"-","/"),".","/"))</f>
        <v/>
      </c>
      <c r="Q113">
        <f>IF(D113="","",IF(ISNUMBER(D113),D113,IFERROR(IF(VALUE(LEFT(P113,FIND("/",P113)-1))&gt;1700,DATE(VALUE(LEFT(P113,FIND("/",P113)-1)),VALUE(LEFT(MID(P113,FIND("/",P113)+1,20),FIND("/",MID(P113,FIND("/",P113)+1,20))-1)),VALUE(MID(MID(P113,FIND("/",P113)+1,20),FIND("/",MID(P113,FIND("/",P113)+1,20))+1,20))),INDEX(cal!$B$2:$B$52,MATCH(VALUE(LEFT(P113,FIND("/",P113)-1)),cal!$A$2:$A$52,0))+IF(VALUE(LEFT(MID(P113,FIND("/",P113)+1,20),FIND("/",MID(P113,FIND("/",P113)+1,20))-1))&lt;=6,(VALUE(LEFT(MID(P113,FIND("/",P113)+1,20),FIND("/",MID(P113,FIND("/",P113)+1,20))-1))-1)*31,186+(VALUE(LEFT(MID(P113,FIND("/",P113)+1,20),FIND("/",MID(P113,FIND("/",P113)+1,20))-1))-7)*30)+VALUE(MID(MID(P113,FIND("/",P113)+1,20),FIND("/",MID(P113,FIND("/",P113)+1,20))+1,20))-1),"")))</f>
        <v/>
      </c>
      <c r="R113">
        <f>IF(OR(I113="■",J113="■",K113="■"),1,"")</f>
        <v/>
      </c>
    </row>
    <row r="114">
      <c r="A114" s="15">
        <f>IF(B114="","",ROW()-8)</f>
        <v/>
      </c>
      <c r="B114" s="4" t="n"/>
      <c r="C114" s="5" t="n"/>
      <c r="D114" s="5" t="n"/>
      <c r="E114" s="4" t="n"/>
      <c r="F114" s="16" t="n"/>
      <c r="G114" s="16" t="n"/>
      <c r="H114" s="16" t="n"/>
      <c r="I114" s="17">
        <f>IF(OR(O114="",Q114=""),"",IF(AND(O114&lt;=$O$4+6,Q114&gt;=$O$4+0),"■",""))</f>
        <v/>
      </c>
      <c r="J114" s="17">
        <f>IF(OR(O114="",Q114=""),"",IF(AND(O114&lt;=$O$4+13,Q114&gt;=$O$4+7),"■",""))</f>
        <v/>
      </c>
      <c r="K114" s="17">
        <f>IF(OR(O114="",Q114=""),"",IF(AND(O114&lt;=$O$4+20,Q114&gt;=$O$4+14),"■",""))</f>
        <v/>
      </c>
      <c r="L114" s="18">
        <f>IF(OR(O114="",Q114=""),"",IF(R114&lt;&gt;1,"خارج از ۳ هفته",IF(AND(F114="آماده",G114="آماده",H114="آماده"),"آماده ✓","مانع: "&amp;TRIM(IF(F114="نه","مصالح ","")&amp;IF(G114="نه","نقشه ","")&amp;IF(H114="نه","نیرو","")))))</f>
        <v/>
      </c>
      <c r="N114">
        <f>IF(ISNUMBER(C114),"",SUBSTITUTE(SUBSTITUTE(SUBSTITUTE(SUBSTITUTE(SUBSTITUTE(SUBSTITUTE(SUBSTITUTE(SUBSTITUTE(SUBSTITUTE(SUBSTITUTE(SUBSTITUTE(SUBSTITUTE(TRIM(C114&amp;""),"۰","0"),"۱","1"),"۲","2"),"۳","3"),"۴","4"),"۵","5"),"۶","6"),"۷","7"),"۸","8"),"۹","9"),"-","/"),".","/"))</f>
        <v/>
      </c>
      <c r="O114">
        <f>IF(C114="","",IF(ISNUMBER(C114),C114,IFERROR(IF(VALUE(LEFT(N114,FIND("/",N114)-1))&gt;1700,DATE(VALUE(LEFT(N114,FIND("/",N114)-1)),VALUE(LEFT(MID(N114,FIND("/",N114)+1,20),FIND("/",MID(N114,FIND("/",N114)+1,20))-1)),VALUE(MID(MID(N114,FIND("/",N114)+1,20),FIND("/",MID(N114,FIND("/",N114)+1,20))+1,20))),INDEX(cal!$B$2:$B$52,MATCH(VALUE(LEFT(N114,FIND("/",N114)-1)),cal!$A$2:$A$52,0))+IF(VALUE(LEFT(MID(N114,FIND("/",N114)+1,20),FIND("/",MID(N114,FIND("/",N114)+1,20))-1))&lt;=6,(VALUE(LEFT(MID(N114,FIND("/",N114)+1,20),FIND("/",MID(N114,FIND("/",N114)+1,20))-1))-1)*31,186+(VALUE(LEFT(MID(N114,FIND("/",N114)+1,20),FIND("/",MID(N114,FIND("/",N114)+1,20))-1))-7)*30)+VALUE(MID(MID(N114,FIND("/",N114)+1,20),FIND("/",MID(N114,FIND("/",N114)+1,20))+1,20))-1),"")))</f>
        <v/>
      </c>
      <c r="P114">
        <f>IF(ISNUMBER(D114),"",SUBSTITUTE(SUBSTITUTE(SUBSTITUTE(SUBSTITUTE(SUBSTITUTE(SUBSTITUTE(SUBSTITUTE(SUBSTITUTE(SUBSTITUTE(SUBSTITUTE(SUBSTITUTE(SUBSTITUTE(TRIM(D114&amp;""),"۰","0"),"۱","1"),"۲","2"),"۳","3"),"۴","4"),"۵","5"),"۶","6"),"۷","7"),"۸","8"),"۹","9"),"-","/"),".","/"))</f>
        <v/>
      </c>
      <c r="Q114">
        <f>IF(D114="","",IF(ISNUMBER(D114),D114,IFERROR(IF(VALUE(LEFT(P114,FIND("/",P114)-1))&gt;1700,DATE(VALUE(LEFT(P114,FIND("/",P114)-1)),VALUE(LEFT(MID(P114,FIND("/",P114)+1,20),FIND("/",MID(P114,FIND("/",P114)+1,20))-1)),VALUE(MID(MID(P114,FIND("/",P114)+1,20),FIND("/",MID(P114,FIND("/",P114)+1,20))+1,20))),INDEX(cal!$B$2:$B$52,MATCH(VALUE(LEFT(P114,FIND("/",P114)-1)),cal!$A$2:$A$52,0))+IF(VALUE(LEFT(MID(P114,FIND("/",P114)+1,20),FIND("/",MID(P114,FIND("/",P114)+1,20))-1))&lt;=6,(VALUE(LEFT(MID(P114,FIND("/",P114)+1,20),FIND("/",MID(P114,FIND("/",P114)+1,20))-1))-1)*31,186+(VALUE(LEFT(MID(P114,FIND("/",P114)+1,20),FIND("/",MID(P114,FIND("/",P114)+1,20))-1))-7)*30)+VALUE(MID(MID(P114,FIND("/",P114)+1,20),FIND("/",MID(P114,FIND("/",P114)+1,20))+1,20))-1),"")))</f>
        <v/>
      </c>
      <c r="R114">
        <f>IF(OR(I114="■",J114="■",K114="■"),1,"")</f>
        <v/>
      </c>
    </row>
    <row r="115">
      <c r="A115" s="15">
        <f>IF(B115="","",ROW()-8)</f>
        <v/>
      </c>
      <c r="B115" s="4" t="n"/>
      <c r="C115" s="5" t="n"/>
      <c r="D115" s="5" t="n"/>
      <c r="E115" s="4" t="n"/>
      <c r="F115" s="16" t="n"/>
      <c r="G115" s="16" t="n"/>
      <c r="H115" s="16" t="n"/>
      <c r="I115" s="17">
        <f>IF(OR(O115="",Q115=""),"",IF(AND(O115&lt;=$O$4+6,Q115&gt;=$O$4+0),"■",""))</f>
        <v/>
      </c>
      <c r="J115" s="17">
        <f>IF(OR(O115="",Q115=""),"",IF(AND(O115&lt;=$O$4+13,Q115&gt;=$O$4+7),"■",""))</f>
        <v/>
      </c>
      <c r="K115" s="17">
        <f>IF(OR(O115="",Q115=""),"",IF(AND(O115&lt;=$O$4+20,Q115&gt;=$O$4+14),"■",""))</f>
        <v/>
      </c>
      <c r="L115" s="18">
        <f>IF(OR(O115="",Q115=""),"",IF(R115&lt;&gt;1,"خارج از ۳ هفته",IF(AND(F115="آماده",G115="آماده",H115="آماده"),"آماده ✓","مانع: "&amp;TRIM(IF(F115="نه","مصالح ","")&amp;IF(G115="نه","نقشه ","")&amp;IF(H115="نه","نیرو","")))))</f>
        <v/>
      </c>
      <c r="N115">
        <f>IF(ISNUMBER(C115),"",SUBSTITUTE(SUBSTITUTE(SUBSTITUTE(SUBSTITUTE(SUBSTITUTE(SUBSTITUTE(SUBSTITUTE(SUBSTITUTE(SUBSTITUTE(SUBSTITUTE(SUBSTITUTE(SUBSTITUTE(TRIM(C115&amp;""),"۰","0"),"۱","1"),"۲","2"),"۳","3"),"۴","4"),"۵","5"),"۶","6"),"۷","7"),"۸","8"),"۹","9"),"-","/"),".","/"))</f>
        <v/>
      </c>
      <c r="O115">
        <f>IF(C115="","",IF(ISNUMBER(C115),C115,IFERROR(IF(VALUE(LEFT(N115,FIND("/",N115)-1))&gt;1700,DATE(VALUE(LEFT(N115,FIND("/",N115)-1)),VALUE(LEFT(MID(N115,FIND("/",N115)+1,20),FIND("/",MID(N115,FIND("/",N115)+1,20))-1)),VALUE(MID(MID(N115,FIND("/",N115)+1,20),FIND("/",MID(N115,FIND("/",N115)+1,20))+1,20))),INDEX(cal!$B$2:$B$52,MATCH(VALUE(LEFT(N115,FIND("/",N115)-1)),cal!$A$2:$A$52,0))+IF(VALUE(LEFT(MID(N115,FIND("/",N115)+1,20),FIND("/",MID(N115,FIND("/",N115)+1,20))-1))&lt;=6,(VALUE(LEFT(MID(N115,FIND("/",N115)+1,20),FIND("/",MID(N115,FIND("/",N115)+1,20))-1))-1)*31,186+(VALUE(LEFT(MID(N115,FIND("/",N115)+1,20),FIND("/",MID(N115,FIND("/",N115)+1,20))-1))-7)*30)+VALUE(MID(MID(N115,FIND("/",N115)+1,20),FIND("/",MID(N115,FIND("/",N115)+1,20))+1,20))-1),"")))</f>
        <v/>
      </c>
      <c r="P115">
        <f>IF(ISNUMBER(D115),"",SUBSTITUTE(SUBSTITUTE(SUBSTITUTE(SUBSTITUTE(SUBSTITUTE(SUBSTITUTE(SUBSTITUTE(SUBSTITUTE(SUBSTITUTE(SUBSTITUTE(SUBSTITUTE(SUBSTITUTE(TRIM(D115&amp;""),"۰","0"),"۱","1"),"۲","2"),"۳","3"),"۴","4"),"۵","5"),"۶","6"),"۷","7"),"۸","8"),"۹","9"),"-","/"),".","/"))</f>
        <v/>
      </c>
      <c r="Q115">
        <f>IF(D115="","",IF(ISNUMBER(D115),D115,IFERROR(IF(VALUE(LEFT(P115,FIND("/",P115)-1))&gt;1700,DATE(VALUE(LEFT(P115,FIND("/",P115)-1)),VALUE(LEFT(MID(P115,FIND("/",P115)+1,20),FIND("/",MID(P115,FIND("/",P115)+1,20))-1)),VALUE(MID(MID(P115,FIND("/",P115)+1,20),FIND("/",MID(P115,FIND("/",P115)+1,20))+1,20))),INDEX(cal!$B$2:$B$52,MATCH(VALUE(LEFT(P115,FIND("/",P115)-1)),cal!$A$2:$A$52,0))+IF(VALUE(LEFT(MID(P115,FIND("/",P115)+1,20),FIND("/",MID(P115,FIND("/",P115)+1,20))-1))&lt;=6,(VALUE(LEFT(MID(P115,FIND("/",P115)+1,20),FIND("/",MID(P115,FIND("/",P115)+1,20))-1))-1)*31,186+(VALUE(LEFT(MID(P115,FIND("/",P115)+1,20),FIND("/",MID(P115,FIND("/",P115)+1,20))-1))-7)*30)+VALUE(MID(MID(P115,FIND("/",P115)+1,20),FIND("/",MID(P115,FIND("/",P115)+1,20))+1,20))-1),"")))</f>
        <v/>
      </c>
      <c r="R115">
        <f>IF(OR(I115="■",J115="■",K115="■"),1,"")</f>
        <v/>
      </c>
    </row>
    <row r="116">
      <c r="A116" s="15">
        <f>IF(B116="","",ROW()-8)</f>
        <v/>
      </c>
      <c r="B116" s="4" t="n"/>
      <c r="C116" s="5" t="n"/>
      <c r="D116" s="5" t="n"/>
      <c r="E116" s="4" t="n"/>
      <c r="F116" s="16" t="n"/>
      <c r="G116" s="16" t="n"/>
      <c r="H116" s="16" t="n"/>
      <c r="I116" s="17">
        <f>IF(OR(O116="",Q116=""),"",IF(AND(O116&lt;=$O$4+6,Q116&gt;=$O$4+0),"■",""))</f>
        <v/>
      </c>
      <c r="J116" s="17">
        <f>IF(OR(O116="",Q116=""),"",IF(AND(O116&lt;=$O$4+13,Q116&gt;=$O$4+7),"■",""))</f>
        <v/>
      </c>
      <c r="K116" s="17">
        <f>IF(OR(O116="",Q116=""),"",IF(AND(O116&lt;=$O$4+20,Q116&gt;=$O$4+14),"■",""))</f>
        <v/>
      </c>
      <c r="L116" s="18">
        <f>IF(OR(O116="",Q116=""),"",IF(R116&lt;&gt;1,"خارج از ۳ هفته",IF(AND(F116="آماده",G116="آماده",H116="آماده"),"آماده ✓","مانع: "&amp;TRIM(IF(F116="نه","مصالح ","")&amp;IF(G116="نه","نقشه ","")&amp;IF(H116="نه","نیرو","")))))</f>
        <v/>
      </c>
      <c r="N116">
        <f>IF(ISNUMBER(C116),"",SUBSTITUTE(SUBSTITUTE(SUBSTITUTE(SUBSTITUTE(SUBSTITUTE(SUBSTITUTE(SUBSTITUTE(SUBSTITUTE(SUBSTITUTE(SUBSTITUTE(SUBSTITUTE(SUBSTITUTE(TRIM(C116&amp;""),"۰","0"),"۱","1"),"۲","2"),"۳","3"),"۴","4"),"۵","5"),"۶","6"),"۷","7"),"۸","8"),"۹","9"),"-","/"),".","/"))</f>
        <v/>
      </c>
      <c r="O116">
        <f>IF(C116="","",IF(ISNUMBER(C116),C116,IFERROR(IF(VALUE(LEFT(N116,FIND("/",N116)-1))&gt;1700,DATE(VALUE(LEFT(N116,FIND("/",N116)-1)),VALUE(LEFT(MID(N116,FIND("/",N116)+1,20),FIND("/",MID(N116,FIND("/",N116)+1,20))-1)),VALUE(MID(MID(N116,FIND("/",N116)+1,20),FIND("/",MID(N116,FIND("/",N116)+1,20))+1,20))),INDEX(cal!$B$2:$B$52,MATCH(VALUE(LEFT(N116,FIND("/",N116)-1)),cal!$A$2:$A$52,0))+IF(VALUE(LEFT(MID(N116,FIND("/",N116)+1,20),FIND("/",MID(N116,FIND("/",N116)+1,20))-1))&lt;=6,(VALUE(LEFT(MID(N116,FIND("/",N116)+1,20),FIND("/",MID(N116,FIND("/",N116)+1,20))-1))-1)*31,186+(VALUE(LEFT(MID(N116,FIND("/",N116)+1,20),FIND("/",MID(N116,FIND("/",N116)+1,20))-1))-7)*30)+VALUE(MID(MID(N116,FIND("/",N116)+1,20),FIND("/",MID(N116,FIND("/",N116)+1,20))+1,20))-1),"")))</f>
        <v/>
      </c>
      <c r="P116">
        <f>IF(ISNUMBER(D116),"",SUBSTITUTE(SUBSTITUTE(SUBSTITUTE(SUBSTITUTE(SUBSTITUTE(SUBSTITUTE(SUBSTITUTE(SUBSTITUTE(SUBSTITUTE(SUBSTITUTE(SUBSTITUTE(SUBSTITUTE(TRIM(D116&amp;""),"۰","0"),"۱","1"),"۲","2"),"۳","3"),"۴","4"),"۵","5"),"۶","6"),"۷","7"),"۸","8"),"۹","9"),"-","/"),".","/"))</f>
        <v/>
      </c>
      <c r="Q116">
        <f>IF(D116="","",IF(ISNUMBER(D116),D116,IFERROR(IF(VALUE(LEFT(P116,FIND("/",P116)-1))&gt;1700,DATE(VALUE(LEFT(P116,FIND("/",P116)-1)),VALUE(LEFT(MID(P116,FIND("/",P116)+1,20),FIND("/",MID(P116,FIND("/",P116)+1,20))-1)),VALUE(MID(MID(P116,FIND("/",P116)+1,20),FIND("/",MID(P116,FIND("/",P116)+1,20))+1,20))),INDEX(cal!$B$2:$B$52,MATCH(VALUE(LEFT(P116,FIND("/",P116)-1)),cal!$A$2:$A$52,0))+IF(VALUE(LEFT(MID(P116,FIND("/",P116)+1,20),FIND("/",MID(P116,FIND("/",P116)+1,20))-1))&lt;=6,(VALUE(LEFT(MID(P116,FIND("/",P116)+1,20),FIND("/",MID(P116,FIND("/",P116)+1,20))-1))-1)*31,186+(VALUE(LEFT(MID(P116,FIND("/",P116)+1,20),FIND("/",MID(P116,FIND("/",P116)+1,20))-1))-7)*30)+VALUE(MID(MID(P116,FIND("/",P116)+1,20),FIND("/",MID(P116,FIND("/",P116)+1,20))+1,20))-1),"")))</f>
        <v/>
      </c>
      <c r="R116">
        <f>IF(OR(I116="■",J116="■",K116="■"),1,"")</f>
        <v/>
      </c>
    </row>
    <row r="117">
      <c r="A117" s="15">
        <f>IF(B117="","",ROW()-8)</f>
        <v/>
      </c>
      <c r="B117" s="4" t="n"/>
      <c r="C117" s="5" t="n"/>
      <c r="D117" s="5" t="n"/>
      <c r="E117" s="4" t="n"/>
      <c r="F117" s="16" t="n"/>
      <c r="G117" s="16" t="n"/>
      <c r="H117" s="16" t="n"/>
      <c r="I117" s="17">
        <f>IF(OR(O117="",Q117=""),"",IF(AND(O117&lt;=$O$4+6,Q117&gt;=$O$4+0),"■",""))</f>
        <v/>
      </c>
      <c r="J117" s="17">
        <f>IF(OR(O117="",Q117=""),"",IF(AND(O117&lt;=$O$4+13,Q117&gt;=$O$4+7),"■",""))</f>
        <v/>
      </c>
      <c r="K117" s="17">
        <f>IF(OR(O117="",Q117=""),"",IF(AND(O117&lt;=$O$4+20,Q117&gt;=$O$4+14),"■",""))</f>
        <v/>
      </c>
      <c r="L117" s="18">
        <f>IF(OR(O117="",Q117=""),"",IF(R117&lt;&gt;1,"خارج از ۳ هفته",IF(AND(F117="آماده",G117="آماده",H117="آماده"),"آماده ✓","مانع: "&amp;TRIM(IF(F117="نه","مصالح ","")&amp;IF(G117="نه","نقشه ","")&amp;IF(H117="نه","نیرو","")))))</f>
        <v/>
      </c>
      <c r="N117">
        <f>IF(ISNUMBER(C117),"",SUBSTITUTE(SUBSTITUTE(SUBSTITUTE(SUBSTITUTE(SUBSTITUTE(SUBSTITUTE(SUBSTITUTE(SUBSTITUTE(SUBSTITUTE(SUBSTITUTE(SUBSTITUTE(SUBSTITUTE(TRIM(C117&amp;""),"۰","0"),"۱","1"),"۲","2"),"۳","3"),"۴","4"),"۵","5"),"۶","6"),"۷","7"),"۸","8"),"۹","9"),"-","/"),".","/"))</f>
        <v/>
      </c>
      <c r="O117">
        <f>IF(C117="","",IF(ISNUMBER(C117),C117,IFERROR(IF(VALUE(LEFT(N117,FIND("/",N117)-1))&gt;1700,DATE(VALUE(LEFT(N117,FIND("/",N117)-1)),VALUE(LEFT(MID(N117,FIND("/",N117)+1,20),FIND("/",MID(N117,FIND("/",N117)+1,20))-1)),VALUE(MID(MID(N117,FIND("/",N117)+1,20),FIND("/",MID(N117,FIND("/",N117)+1,20))+1,20))),INDEX(cal!$B$2:$B$52,MATCH(VALUE(LEFT(N117,FIND("/",N117)-1)),cal!$A$2:$A$52,0))+IF(VALUE(LEFT(MID(N117,FIND("/",N117)+1,20),FIND("/",MID(N117,FIND("/",N117)+1,20))-1))&lt;=6,(VALUE(LEFT(MID(N117,FIND("/",N117)+1,20),FIND("/",MID(N117,FIND("/",N117)+1,20))-1))-1)*31,186+(VALUE(LEFT(MID(N117,FIND("/",N117)+1,20),FIND("/",MID(N117,FIND("/",N117)+1,20))-1))-7)*30)+VALUE(MID(MID(N117,FIND("/",N117)+1,20),FIND("/",MID(N117,FIND("/",N117)+1,20))+1,20))-1),"")))</f>
        <v/>
      </c>
      <c r="P117">
        <f>IF(ISNUMBER(D117),"",SUBSTITUTE(SUBSTITUTE(SUBSTITUTE(SUBSTITUTE(SUBSTITUTE(SUBSTITUTE(SUBSTITUTE(SUBSTITUTE(SUBSTITUTE(SUBSTITUTE(SUBSTITUTE(SUBSTITUTE(TRIM(D117&amp;""),"۰","0"),"۱","1"),"۲","2"),"۳","3"),"۴","4"),"۵","5"),"۶","6"),"۷","7"),"۸","8"),"۹","9"),"-","/"),".","/"))</f>
        <v/>
      </c>
      <c r="Q117">
        <f>IF(D117="","",IF(ISNUMBER(D117),D117,IFERROR(IF(VALUE(LEFT(P117,FIND("/",P117)-1))&gt;1700,DATE(VALUE(LEFT(P117,FIND("/",P117)-1)),VALUE(LEFT(MID(P117,FIND("/",P117)+1,20),FIND("/",MID(P117,FIND("/",P117)+1,20))-1)),VALUE(MID(MID(P117,FIND("/",P117)+1,20),FIND("/",MID(P117,FIND("/",P117)+1,20))+1,20))),INDEX(cal!$B$2:$B$52,MATCH(VALUE(LEFT(P117,FIND("/",P117)-1)),cal!$A$2:$A$52,0))+IF(VALUE(LEFT(MID(P117,FIND("/",P117)+1,20),FIND("/",MID(P117,FIND("/",P117)+1,20))-1))&lt;=6,(VALUE(LEFT(MID(P117,FIND("/",P117)+1,20),FIND("/",MID(P117,FIND("/",P117)+1,20))-1))-1)*31,186+(VALUE(LEFT(MID(P117,FIND("/",P117)+1,20),FIND("/",MID(P117,FIND("/",P117)+1,20))-1))-7)*30)+VALUE(MID(MID(P117,FIND("/",P117)+1,20),FIND("/",MID(P117,FIND("/",P117)+1,20))+1,20))-1),"")))</f>
        <v/>
      </c>
      <c r="R117">
        <f>IF(OR(I117="■",J117="■",K117="■"),1,"")</f>
        <v/>
      </c>
    </row>
    <row r="118">
      <c r="A118" s="15">
        <f>IF(B118="","",ROW()-8)</f>
        <v/>
      </c>
      <c r="B118" s="4" t="n"/>
      <c r="C118" s="5" t="n"/>
      <c r="D118" s="5" t="n"/>
      <c r="E118" s="4" t="n"/>
      <c r="F118" s="16" t="n"/>
      <c r="G118" s="16" t="n"/>
      <c r="H118" s="16" t="n"/>
      <c r="I118" s="17">
        <f>IF(OR(O118="",Q118=""),"",IF(AND(O118&lt;=$O$4+6,Q118&gt;=$O$4+0),"■",""))</f>
        <v/>
      </c>
      <c r="J118" s="17">
        <f>IF(OR(O118="",Q118=""),"",IF(AND(O118&lt;=$O$4+13,Q118&gt;=$O$4+7),"■",""))</f>
        <v/>
      </c>
      <c r="K118" s="17">
        <f>IF(OR(O118="",Q118=""),"",IF(AND(O118&lt;=$O$4+20,Q118&gt;=$O$4+14),"■",""))</f>
        <v/>
      </c>
      <c r="L118" s="18">
        <f>IF(OR(O118="",Q118=""),"",IF(R118&lt;&gt;1,"خارج از ۳ هفته",IF(AND(F118="آماده",G118="آماده",H118="آماده"),"آماده ✓","مانع: "&amp;TRIM(IF(F118="نه","مصالح ","")&amp;IF(G118="نه","نقشه ","")&amp;IF(H118="نه","نیرو","")))))</f>
        <v/>
      </c>
      <c r="N118">
        <f>IF(ISNUMBER(C118),"",SUBSTITUTE(SUBSTITUTE(SUBSTITUTE(SUBSTITUTE(SUBSTITUTE(SUBSTITUTE(SUBSTITUTE(SUBSTITUTE(SUBSTITUTE(SUBSTITUTE(SUBSTITUTE(SUBSTITUTE(TRIM(C118&amp;""),"۰","0"),"۱","1"),"۲","2"),"۳","3"),"۴","4"),"۵","5"),"۶","6"),"۷","7"),"۸","8"),"۹","9"),"-","/"),".","/"))</f>
        <v/>
      </c>
      <c r="O118">
        <f>IF(C118="","",IF(ISNUMBER(C118),C118,IFERROR(IF(VALUE(LEFT(N118,FIND("/",N118)-1))&gt;1700,DATE(VALUE(LEFT(N118,FIND("/",N118)-1)),VALUE(LEFT(MID(N118,FIND("/",N118)+1,20),FIND("/",MID(N118,FIND("/",N118)+1,20))-1)),VALUE(MID(MID(N118,FIND("/",N118)+1,20),FIND("/",MID(N118,FIND("/",N118)+1,20))+1,20))),INDEX(cal!$B$2:$B$52,MATCH(VALUE(LEFT(N118,FIND("/",N118)-1)),cal!$A$2:$A$52,0))+IF(VALUE(LEFT(MID(N118,FIND("/",N118)+1,20),FIND("/",MID(N118,FIND("/",N118)+1,20))-1))&lt;=6,(VALUE(LEFT(MID(N118,FIND("/",N118)+1,20),FIND("/",MID(N118,FIND("/",N118)+1,20))-1))-1)*31,186+(VALUE(LEFT(MID(N118,FIND("/",N118)+1,20),FIND("/",MID(N118,FIND("/",N118)+1,20))-1))-7)*30)+VALUE(MID(MID(N118,FIND("/",N118)+1,20),FIND("/",MID(N118,FIND("/",N118)+1,20))+1,20))-1),"")))</f>
        <v/>
      </c>
      <c r="P118">
        <f>IF(ISNUMBER(D118),"",SUBSTITUTE(SUBSTITUTE(SUBSTITUTE(SUBSTITUTE(SUBSTITUTE(SUBSTITUTE(SUBSTITUTE(SUBSTITUTE(SUBSTITUTE(SUBSTITUTE(SUBSTITUTE(SUBSTITUTE(TRIM(D118&amp;""),"۰","0"),"۱","1"),"۲","2"),"۳","3"),"۴","4"),"۵","5"),"۶","6"),"۷","7"),"۸","8"),"۹","9"),"-","/"),".","/"))</f>
        <v/>
      </c>
      <c r="Q118">
        <f>IF(D118="","",IF(ISNUMBER(D118),D118,IFERROR(IF(VALUE(LEFT(P118,FIND("/",P118)-1))&gt;1700,DATE(VALUE(LEFT(P118,FIND("/",P118)-1)),VALUE(LEFT(MID(P118,FIND("/",P118)+1,20),FIND("/",MID(P118,FIND("/",P118)+1,20))-1)),VALUE(MID(MID(P118,FIND("/",P118)+1,20),FIND("/",MID(P118,FIND("/",P118)+1,20))+1,20))),INDEX(cal!$B$2:$B$52,MATCH(VALUE(LEFT(P118,FIND("/",P118)-1)),cal!$A$2:$A$52,0))+IF(VALUE(LEFT(MID(P118,FIND("/",P118)+1,20),FIND("/",MID(P118,FIND("/",P118)+1,20))-1))&lt;=6,(VALUE(LEFT(MID(P118,FIND("/",P118)+1,20),FIND("/",MID(P118,FIND("/",P118)+1,20))-1))-1)*31,186+(VALUE(LEFT(MID(P118,FIND("/",P118)+1,20),FIND("/",MID(P118,FIND("/",P118)+1,20))-1))-7)*30)+VALUE(MID(MID(P118,FIND("/",P118)+1,20),FIND("/",MID(P118,FIND("/",P118)+1,20))+1,20))-1),"")))</f>
        <v/>
      </c>
      <c r="R118">
        <f>IF(OR(I118="■",J118="■",K118="■"),1,"")</f>
        <v/>
      </c>
    </row>
    <row r="119">
      <c r="A119" s="15">
        <f>IF(B119="","",ROW()-8)</f>
        <v/>
      </c>
      <c r="B119" s="4" t="n"/>
      <c r="C119" s="5" t="n"/>
      <c r="D119" s="5" t="n"/>
      <c r="E119" s="4" t="n"/>
      <c r="F119" s="16" t="n"/>
      <c r="G119" s="16" t="n"/>
      <c r="H119" s="16" t="n"/>
      <c r="I119" s="17">
        <f>IF(OR(O119="",Q119=""),"",IF(AND(O119&lt;=$O$4+6,Q119&gt;=$O$4+0),"■",""))</f>
        <v/>
      </c>
      <c r="J119" s="17">
        <f>IF(OR(O119="",Q119=""),"",IF(AND(O119&lt;=$O$4+13,Q119&gt;=$O$4+7),"■",""))</f>
        <v/>
      </c>
      <c r="K119" s="17">
        <f>IF(OR(O119="",Q119=""),"",IF(AND(O119&lt;=$O$4+20,Q119&gt;=$O$4+14),"■",""))</f>
        <v/>
      </c>
      <c r="L119" s="18">
        <f>IF(OR(O119="",Q119=""),"",IF(R119&lt;&gt;1,"خارج از ۳ هفته",IF(AND(F119="آماده",G119="آماده",H119="آماده"),"آماده ✓","مانع: "&amp;TRIM(IF(F119="نه","مصالح ","")&amp;IF(G119="نه","نقشه ","")&amp;IF(H119="نه","نیرو","")))))</f>
        <v/>
      </c>
      <c r="N119">
        <f>IF(ISNUMBER(C119),"",SUBSTITUTE(SUBSTITUTE(SUBSTITUTE(SUBSTITUTE(SUBSTITUTE(SUBSTITUTE(SUBSTITUTE(SUBSTITUTE(SUBSTITUTE(SUBSTITUTE(SUBSTITUTE(SUBSTITUTE(TRIM(C119&amp;""),"۰","0"),"۱","1"),"۲","2"),"۳","3"),"۴","4"),"۵","5"),"۶","6"),"۷","7"),"۸","8"),"۹","9"),"-","/"),".","/"))</f>
        <v/>
      </c>
      <c r="O119">
        <f>IF(C119="","",IF(ISNUMBER(C119),C119,IFERROR(IF(VALUE(LEFT(N119,FIND("/",N119)-1))&gt;1700,DATE(VALUE(LEFT(N119,FIND("/",N119)-1)),VALUE(LEFT(MID(N119,FIND("/",N119)+1,20),FIND("/",MID(N119,FIND("/",N119)+1,20))-1)),VALUE(MID(MID(N119,FIND("/",N119)+1,20),FIND("/",MID(N119,FIND("/",N119)+1,20))+1,20))),INDEX(cal!$B$2:$B$52,MATCH(VALUE(LEFT(N119,FIND("/",N119)-1)),cal!$A$2:$A$52,0))+IF(VALUE(LEFT(MID(N119,FIND("/",N119)+1,20),FIND("/",MID(N119,FIND("/",N119)+1,20))-1))&lt;=6,(VALUE(LEFT(MID(N119,FIND("/",N119)+1,20),FIND("/",MID(N119,FIND("/",N119)+1,20))-1))-1)*31,186+(VALUE(LEFT(MID(N119,FIND("/",N119)+1,20),FIND("/",MID(N119,FIND("/",N119)+1,20))-1))-7)*30)+VALUE(MID(MID(N119,FIND("/",N119)+1,20),FIND("/",MID(N119,FIND("/",N119)+1,20))+1,20))-1),"")))</f>
        <v/>
      </c>
      <c r="P119">
        <f>IF(ISNUMBER(D119),"",SUBSTITUTE(SUBSTITUTE(SUBSTITUTE(SUBSTITUTE(SUBSTITUTE(SUBSTITUTE(SUBSTITUTE(SUBSTITUTE(SUBSTITUTE(SUBSTITUTE(SUBSTITUTE(SUBSTITUTE(TRIM(D119&amp;""),"۰","0"),"۱","1"),"۲","2"),"۳","3"),"۴","4"),"۵","5"),"۶","6"),"۷","7"),"۸","8"),"۹","9"),"-","/"),".","/"))</f>
        <v/>
      </c>
      <c r="Q119">
        <f>IF(D119="","",IF(ISNUMBER(D119),D119,IFERROR(IF(VALUE(LEFT(P119,FIND("/",P119)-1))&gt;1700,DATE(VALUE(LEFT(P119,FIND("/",P119)-1)),VALUE(LEFT(MID(P119,FIND("/",P119)+1,20),FIND("/",MID(P119,FIND("/",P119)+1,20))-1)),VALUE(MID(MID(P119,FIND("/",P119)+1,20),FIND("/",MID(P119,FIND("/",P119)+1,20))+1,20))),INDEX(cal!$B$2:$B$52,MATCH(VALUE(LEFT(P119,FIND("/",P119)-1)),cal!$A$2:$A$52,0))+IF(VALUE(LEFT(MID(P119,FIND("/",P119)+1,20),FIND("/",MID(P119,FIND("/",P119)+1,20))-1))&lt;=6,(VALUE(LEFT(MID(P119,FIND("/",P119)+1,20),FIND("/",MID(P119,FIND("/",P119)+1,20))-1))-1)*31,186+(VALUE(LEFT(MID(P119,FIND("/",P119)+1,20),FIND("/",MID(P119,FIND("/",P119)+1,20))-1))-7)*30)+VALUE(MID(MID(P119,FIND("/",P119)+1,20),FIND("/",MID(P119,FIND("/",P119)+1,20))+1,20))-1),"")))</f>
        <v/>
      </c>
      <c r="R119">
        <f>IF(OR(I119="■",J119="■",K119="■"),1,"")</f>
        <v/>
      </c>
    </row>
    <row r="120">
      <c r="A120" s="15">
        <f>IF(B120="","",ROW()-8)</f>
        <v/>
      </c>
      <c r="B120" s="4" t="n"/>
      <c r="C120" s="5" t="n"/>
      <c r="D120" s="5" t="n"/>
      <c r="E120" s="4" t="n"/>
      <c r="F120" s="16" t="n"/>
      <c r="G120" s="16" t="n"/>
      <c r="H120" s="16" t="n"/>
      <c r="I120" s="17">
        <f>IF(OR(O120="",Q120=""),"",IF(AND(O120&lt;=$O$4+6,Q120&gt;=$O$4+0),"■",""))</f>
        <v/>
      </c>
      <c r="J120" s="17">
        <f>IF(OR(O120="",Q120=""),"",IF(AND(O120&lt;=$O$4+13,Q120&gt;=$O$4+7),"■",""))</f>
        <v/>
      </c>
      <c r="K120" s="17">
        <f>IF(OR(O120="",Q120=""),"",IF(AND(O120&lt;=$O$4+20,Q120&gt;=$O$4+14),"■",""))</f>
        <v/>
      </c>
      <c r="L120" s="18">
        <f>IF(OR(O120="",Q120=""),"",IF(R120&lt;&gt;1,"خارج از ۳ هفته",IF(AND(F120="آماده",G120="آماده",H120="آماده"),"آماده ✓","مانع: "&amp;TRIM(IF(F120="نه","مصالح ","")&amp;IF(G120="نه","نقشه ","")&amp;IF(H120="نه","نیرو","")))))</f>
        <v/>
      </c>
      <c r="N120">
        <f>IF(ISNUMBER(C120),"",SUBSTITUTE(SUBSTITUTE(SUBSTITUTE(SUBSTITUTE(SUBSTITUTE(SUBSTITUTE(SUBSTITUTE(SUBSTITUTE(SUBSTITUTE(SUBSTITUTE(SUBSTITUTE(SUBSTITUTE(TRIM(C120&amp;""),"۰","0"),"۱","1"),"۲","2"),"۳","3"),"۴","4"),"۵","5"),"۶","6"),"۷","7"),"۸","8"),"۹","9"),"-","/"),".","/"))</f>
        <v/>
      </c>
      <c r="O120">
        <f>IF(C120="","",IF(ISNUMBER(C120),C120,IFERROR(IF(VALUE(LEFT(N120,FIND("/",N120)-1))&gt;1700,DATE(VALUE(LEFT(N120,FIND("/",N120)-1)),VALUE(LEFT(MID(N120,FIND("/",N120)+1,20),FIND("/",MID(N120,FIND("/",N120)+1,20))-1)),VALUE(MID(MID(N120,FIND("/",N120)+1,20),FIND("/",MID(N120,FIND("/",N120)+1,20))+1,20))),INDEX(cal!$B$2:$B$52,MATCH(VALUE(LEFT(N120,FIND("/",N120)-1)),cal!$A$2:$A$52,0))+IF(VALUE(LEFT(MID(N120,FIND("/",N120)+1,20),FIND("/",MID(N120,FIND("/",N120)+1,20))-1))&lt;=6,(VALUE(LEFT(MID(N120,FIND("/",N120)+1,20),FIND("/",MID(N120,FIND("/",N120)+1,20))-1))-1)*31,186+(VALUE(LEFT(MID(N120,FIND("/",N120)+1,20),FIND("/",MID(N120,FIND("/",N120)+1,20))-1))-7)*30)+VALUE(MID(MID(N120,FIND("/",N120)+1,20),FIND("/",MID(N120,FIND("/",N120)+1,20))+1,20))-1),"")))</f>
        <v/>
      </c>
      <c r="P120">
        <f>IF(ISNUMBER(D120),"",SUBSTITUTE(SUBSTITUTE(SUBSTITUTE(SUBSTITUTE(SUBSTITUTE(SUBSTITUTE(SUBSTITUTE(SUBSTITUTE(SUBSTITUTE(SUBSTITUTE(SUBSTITUTE(SUBSTITUTE(TRIM(D120&amp;""),"۰","0"),"۱","1"),"۲","2"),"۳","3"),"۴","4"),"۵","5"),"۶","6"),"۷","7"),"۸","8"),"۹","9"),"-","/"),".","/"))</f>
        <v/>
      </c>
      <c r="Q120">
        <f>IF(D120="","",IF(ISNUMBER(D120),D120,IFERROR(IF(VALUE(LEFT(P120,FIND("/",P120)-1))&gt;1700,DATE(VALUE(LEFT(P120,FIND("/",P120)-1)),VALUE(LEFT(MID(P120,FIND("/",P120)+1,20),FIND("/",MID(P120,FIND("/",P120)+1,20))-1)),VALUE(MID(MID(P120,FIND("/",P120)+1,20),FIND("/",MID(P120,FIND("/",P120)+1,20))+1,20))),INDEX(cal!$B$2:$B$52,MATCH(VALUE(LEFT(P120,FIND("/",P120)-1)),cal!$A$2:$A$52,0))+IF(VALUE(LEFT(MID(P120,FIND("/",P120)+1,20),FIND("/",MID(P120,FIND("/",P120)+1,20))-1))&lt;=6,(VALUE(LEFT(MID(P120,FIND("/",P120)+1,20),FIND("/",MID(P120,FIND("/",P120)+1,20))-1))-1)*31,186+(VALUE(LEFT(MID(P120,FIND("/",P120)+1,20),FIND("/",MID(P120,FIND("/",P120)+1,20))-1))-7)*30)+VALUE(MID(MID(P120,FIND("/",P120)+1,20),FIND("/",MID(P120,FIND("/",P120)+1,20))+1,20))-1),"")))</f>
        <v/>
      </c>
      <c r="R120">
        <f>IF(OR(I120="■",J120="■",K120="■"),1,"")</f>
        <v/>
      </c>
    </row>
    <row r="121">
      <c r="A121" s="15">
        <f>IF(B121="","",ROW()-8)</f>
        <v/>
      </c>
      <c r="B121" s="4" t="n"/>
      <c r="C121" s="5" t="n"/>
      <c r="D121" s="5" t="n"/>
      <c r="E121" s="4" t="n"/>
      <c r="F121" s="16" t="n"/>
      <c r="G121" s="16" t="n"/>
      <c r="H121" s="16" t="n"/>
      <c r="I121" s="17">
        <f>IF(OR(O121="",Q121=""),"",IF(AND(O121&lt;=$O$4+6,Q121&gt;=$O$4+0),"■",""))</f>
        <v/>
      </c>
      <c r="J121" s="17">
        <f>IF(OR(O121="",Q121=""),"",IF(AND(O121&lt;=$O$4+13,Q121&gt;=$O$4+7),"■",""))</f>
        <v/>
      </c>
      <c r="K121" s="17">
        <f>IF(OR(O121="",Q121=""),"",IF(AND(O121&lt;=$O$4+20,Q121&gt;=$O$4+14),"■",""))</f>
        <v/>
      </c>
      <c r="L121" s="18">
        <f>IF(OR(O121="",Q121=""),"",IF(R121&lt;&gt;1,"خارج از ۳ هفته",IF(AND(F121="آماده",G121="آماده",H121="آماده"),"آماده ✓","مانع: "&amp;TRIM(IF(F121="نه","مصالح ","")&amp;IF(G121="نه","نقشه ","")&amp;IF(H121="نه","نیرو","")))))</f>
        <v/>
      </c>
      <c r="N121">
        <f>IF(ISNUMBER(C121),"",SUBSTITUTE(SUBSTITUTE(SUBSTITUTE(SUBSTITUTE(SUBSTITUTE(SUBSTITUTE(SUBSTITUTE(SUBSTITUTE(SUBSTITUTE(SUBSTITUTE(SUBSTITUTE(SUBSTITUTE(TRIM(C121&amp;""),"۰","0"),"۱","1"),"۲","2"),"۳","3"),"۴","4"),"۵","5"),"۶","6"),"۷","7"),"۸","8"),"۹","9"),"-","/"),".","/"))</f>
        <v/>
      </c>
      <c r="O121">
        <f>IF(C121="","",IF(ISNUMBER(C121),C121,IFERROR(IF(VALUE(LEFT(N121,FIND("/",N121)-1))&gt;1700,DATE(VALUE(LEFT(N121,FIND("/",N121)-1)),VALUE(LEFT(MID(N121,FIND("/",N121)+1,20),FIND("/",MID(N121,FIND("/",N121)+1,20))-1)),VALUE(MID(MID(N121,FIND("/",N121)+1,20),FIND("/",MID(N121,FIND("/",N121)+1,20))+1,20))),INDEX(cal!$B$2:$B$52,MATCH(VALUE(LEFT(N121,FIND("/",N121)-1)),cal!$A$2:$A$52,0))+IF(VALUE(LEFT(MID(N121,FIND("/",N121)+1,20),FIND("/",MID(N121,FIND("/",N121)+1,20))-1))&lt;=6,(VALUE(LEFT(MID(N121,FIND("/",N121)+1,20),FIND("/",MID(N121,FIND("/",N121)+1,20))-1))-1)*31,186+(VALUE(LEFT(MID(N121,FIND("/",N121)+1,20),FIND("/",MID(N121,FIND("/",N121)+1,20))-1))-7)*30)+VALUE(MID(MID(N121,FIND("/",N121)+1,20),FIND("/",MID(N121,FIND("/",N121)+1,20))+1,20))-1),"")))</f>
        <v/>
      </c>
      <c r="P121">
        <f>IF(ISNUMBER(D121),"",SUBSTITUTE(SUBSTITUTE(SUBSTITUTE(SUBSTITUTE(SUBSTITUTE(SUBSTITUTE(SUBSTITUTE(SUBSTITUTE(SUBSTITUTE(SUBSTITUTE(SUBSTITUTE(SUBSTITUTE(TRIM(D121&amp;""),"۰","0"),"۱","1"),"۲","2"),"۳","3"),"۴","4"),"۵","5"),"۶","6"),"۷","7"),"۸","8"),"۹","9"),"-","/"),".","/"))</f>
        <v/>
      </c>
      <c r="Q121">
        <f>IF(D121="","",IF(ISNUMBER(D121),D121,IFERROR(IF(VALUE(LEFT(P121,FIND("/",P121)-1))&gt;1700,DATE(VALUE(LEFT(P121,FIND("/",P121)-1)),VALUE(LEFT(MID(P121,FIND("/",P121)+1,20),FIND("/",MID(P121,FIND("/",P121)+1,20))-1)),VALUE(MID(MID(P121,FIND("/",P121)+1,20),FIND("/",MID(P121,FIND("/",P121)+1,20))+1,20))),INDEX(cal!$B$2:$B$52,MATCH(VALUE(LEFT(P121,FIND("/",P121)-1)),cal!$A$2:$A$52,0))+IF(VALUE(LEFT(MID(P121,FIND("/",P121)+1,20),FIND("/",MID(P121,FIND("/",P121)+1,20))-1))&lt;=6,(VALUE(LEFT(MID(P121,FIND("/",P121)+1,20),FIND("/",MID(P121,FIND("/",P121)+1,20))-1))-1)*31,186+(VALUE(LEFT(MID(P121,FIND("/",P121)+1,20),FIND("/",MID(P121,FIND("/",P121)+1,20))-1))-7)*30)+VALUE(MID(MID(P121,FIND("/",P121)+1,20),FIND("/",MID(P121,FIND("/",P121)+1,20))+1,20))-1),"")))</f>
        <v/>
      </c>
      <c r="R121">
        <f>IF(OR(I121="■",J121="■",K121="■"),1,"")</f>
        <v/>
      </c>
    </row>
    <row r="122">
      <c r="A122" s="15">
        <f>IF(B122="","",ROW()-8)</f>
        <v/>
      </c>
      <c r="B122" s="4" t="n"/>
      <c r="C122" s="5" t="n"/>
      <c r="D122" s="5" t="n"/>
      <c r="E122" s="4" t="n"/>
      <c r="F122" s="16" t="n"/>
      <c r="G122" s="16" t="n"/>
      <c r="H122" s="16" t="n"/>
      <c r="I122" s="17">
        <f>IF(OR(O122="",Q122=""),"",IF(AND(O122&lt;=$O$4+6,Q122&gt;=$O$4+0),"■",""))</f>
        <v/>
      </c>
      <c r="J122" s="17">
        <f>IF(OR(O122="",Q122=""),"",IF(AND(O122&lt;=$O$4+13,Q122&gt;=$O$4+7),"■",""))</f>
        <v/>
      </c>
      <c r="K122" s="17">
        <f>IF(OR(O122="",Q122=""),"",IF(AND(O122&lt;=$O$4+20,Q122&gt;=$O$4+14),"■",""))</f>
        <v/>
      </c>
      <c r="L122" s="18">
        <f>IF(OR(O122="",Q122=""),"",IF(R122&lt;&gt;1,"خارج از ۳ هفته",IF(AND(F122="آماده",G122="آماده",H122="آماده"),"آماده ✓","مانع: "&amp;TRIM(IF(F122="نه","مصالح ","")&amp;IF(G122="نه","نقشه ","")&amp;IF(H122="نه","نیرو","")))))</f>
        <v/>
      </c>
      <c r="N122">
        <f>IF(ISNUMBER(C122),"",SUBSTITUTE(SUBSTITUTE(SUBSTITUTE(SUBSTITUTE(SUBSTITUTE(SUBSTITUTE(SUBSTITUTE(SUBSTITUTE(SUBSTITUTE(SUBSTITUTE(SUBSTITUTE(SUBSTITUTE(TRIM(C122&amp;""),"۰","0"),"۱","1"),"۲","2"),"۳","3"),"۴","4"),"۵","5"),"۶","6"),"۷","7"),"۸","8"),"۹","9"),"-","/"),".","/"))</f>
        <v/>
      </c>
      <c r="O122">
        <f>IF(C122="","",IF(ISNUMBER(C122),C122,IFERROR(IF(VALUE(LEFT(N122,FIND("/",N122)-1))&gt;1700,DATE(VALUE(LEFT(N122,FIND("/",N122)-1)),VALUE(LEFT(MID(N122,FIND("/",N122)+1,20),FIND("/",MID(N122,FIND("/",N122)+1,20))-1)),VALUE(MID(MID(N122,FIND("/",N122)+1,20),FIND("/",MID(N122,FIND("/",N122)+1,20))+1,20))),INDEX(cal!$B$2:$B$52,MATCH(VALUE(LEFT(N122,FIND("/",N122)-1)),cal!$A$2:$A$52,0))+IF(VALUE(LEFT(MID(N122,FIND("/",N122)+1,20),FIND("/",MID(N122,FIND("/",N122)+1,20))-1))&lt;=6,(VALUE(LEFT(MID(N122,FIND("/",N122)+1,20),FIND("/",MID(N122,FIND("/",N122)+1,20))-1))-1)*31,186+(VALUE(LEFT(MID(N122,FIND("/",N122)+1,20),FIND("/",MID(N122,FIND("/",N122)+1,20))-1))-7)*30)+VALUE(MID(MID(N122,FIND("/",N122)+1,20),FIND("/",MID(N122,FIND("/",N122)+1,20))+1,20))-1),"")))</f>
        <v/>
      </c>
      <c r="P122">
        <f>IF(ISNUMBER(D122),"",SUBSTITUTE(SUBSTITUTE(SUBSTITUTE(SUBSTITUTE(SUBSTITUTE(SUBSTITUTE(SUBSTITUTE(SUBSTITUTE(SUBSTITUTE(SUBSTITUTE(SUBSTITUTE(SUBSTITUTE(TRIM(D122&amp;""),"۰","0"),"۱","1"),"۲","2"),"۳","3"),"۴","4"),"۵","5"),"۶","6"),"۷","7"),"۸","8"),"۹","9"),"-","/"),".","/"))</f>
        <v/>
      </c>
      <c r="Q122">
        <f>IF(D122="","",IF(ISNUMBER(D122),D122,IFERROR(IF(VALUE(LEFT(P122,FIND("/",P122)-1))&gt;1700,DATE(VALUE(LEFT(P122,FIND("/",P122)-1)),VALUE(LEFT(MID(P122,FIND("/",P122)+1,20),FIND("/",MID(P122,FIND("/",P122)+1,20))-1)),VALUE(MID(MID(P122,FIND("/",P122)+1,20),FIND("/",MID(P122,FIND("/",P122)+1,20))+1,20))),INDEX(cal!$B$2:$B$52,MATCH(VALUE(LEFT(P122,FIND("/",P122)-1)),cal!$A$2:$A$52,0))+IF(VALUE(LEFT(MID(P122,FIND("/",P122)+1,20),FIND("/",MID(P122,FIND("/",P122)+1,20))-1))&lt;=6,(VALUE(LEFT(MID(P122,FIND("/",P122)+1,20),FIND("/",MID(P122,FIND("/",P122)+1,20))-1))-1)*31,186+(VALUE(LEFT(MID(P122,FIND("/",P122)+1,20),FIND("/",MID(P122,FIND("/",P122)+1,20))-1))-7)*30)+VALUE(MID(MID(P122,FIND("/",P122)+1,20),FIND("/",MID(P122,FIND("/",P122)+1,20))+1,20))-1),"")))</f>
        <v/>
      </c>
      <c r="R122">
        <f>IF(OR(I122="■",J122="■",K122="■"),1,"")</f>
        <v/>
      </c>
    </row>
    <row r="123">
      <c r="A123" s="15">
        <f>IF(B123="","",ROW()-8)</f>
        <v/>
      </c>
      <c r="B123" s="4" t="n"/>
      <c r="C123" s="5" t="n"/>
      <c r="D123" s="5" t="n"/>
      <c r="E123" s="4" t="n"/>
      <c r="F123" s="16" t="n"/>
      <c r="G123" s="16" t="n"/>
      <c r="H123" s="16" t="n"/>
      <c r="I123" s="17">
        <f>IF(OR(O123="",Q123=""),"",IF(AND(O123&lt;=$O$4+6,Q123&gt;=$O$4+0),"■",""))</f>
        <v/>
      </c>
      <c r="J123" s="17">
        <f>IF(OR(O123="",Q123=""),"",IF(AND(O123&lt;=$O$4+13,Q123&gt;=$O$4+7),"■",""))</f>
        <v/>
      </c>
      <c r="K123" s="17">
        <f>IF(OR(O123="",Q123=""),"",IF(AND(O123&lt;=$O$4+20,Q123&gt;=$O$4+14),"■",""))</f>
        <v/>
      </c>
      <c r="L123" s="18">
        <f>IF(OR(O123="",Q123=""),"",IF(R123&lt;&gt;1,"خارج از ۳ هفته",IF(AND(F123="آماده",G123="آماده",H123="آماده"),"آماده ✓","مانع: "&amp;TRIM(IF(F123="نه","مصالح ","")&amp;IF(G123="نه","نقشه ","")&amp;IF(H123="نه","نیرو","")))))</f>
        <v/>
      </c>
      <c r="N123">
        <f>IF(ISNUMBER(C123),"",SUBSTITUTE(SUBSTITUTE(SUBSTITUTE(SUBSTITUTE(SUBSTITUTE(SUBSTITUTE(SUBSTITUTE(SUBSTITUTE(SUBSTITUTE(SUBSTITUTE(SUBSTITUTE(SUBSTITUTE(TRIM(C123&amp;""),"۰","0"),"۱","1"),"۲","2"),"۳","3"),"۴","4"),"۵","5"),"۶","6"),"۷","7"),"۸","8"),"۹","9"),"-","/"),".","/"))</f>
        <v/>
      </c>
      <c r="O123">
        <f>IF(C123="","",IF(ISNUMBER(C123),C123,IFERROR(IF(VALUE(LEFT(N123,FIND("/",N123)-1))&gt;1700,DATE(VALUE(LEFT(N123,FIND("/",N123)-1)),VALUE(LEFT(MID(N123,FIND("/",N123)+1,20),FIND("/",MID(N123,FIND("/",N123)+1,20))-1)),VALUE(MID(MID(N123,FIND("/",N123)+1,20),FIND("/",MID(N123,FIND("/",N123)+1,20))+1,20))),INDEX(cal!$B$2:$B$52,MATCH(VALUE(LEFT(N123,FIND("/",N123)-1)),cal!$A$2:$A$52,0))+IF(VALUE(LEFT(MID(N123,FIND("/",N123)+1,20),FIND("/",MID(N123,FIND("/",N123)+1,20))-1))&lt;=6,(VALUE(LEFT(MID(N123,FIND("/",N123)+1,20),FIND("/",MID(N123,FIND("/",N123)+1,20))-1))-1)*31,186+(VALUE(LEFT(MID(N123,FIND("/",N123)+1,20),FIND("/",MID(N123,FIND("/",N123)+1,20))-1))-7)*30)+VALUE(MID(MID(N123,FIND("/",N123)+1,20),FIND("/",MID(N123,FIND("/",N123)+1,20))+1,20))-1),"")))</f>
        <v/>
      </c>
      <c r="P123">
        <f>IF(ISNUMBER(D123),"",SUBSTITUTE(SUBSTITUTE(SUBSTITUTE(SUBSTITUTE(SUBSTITUTE(SUBSTITUTE(SUBSTITUTE(SUBSTITUTE(SUBSTITUTE(SUBSTITUTE(SUBSTITUTE(SUBSTITUTE(TRIM(D123&amp;""),"۰","0"),"۱","1"),"۲","2"),"۳","3"),"۴","4"),"۵","5"),"۶","6"),"۷","7"),"۸","8"),"۹","9"),"-","/"),".","/"))</f>
        <v/>
      </c>
      <c r="Q123">
        <f>IF(D123="","",IF(ISNUMBER(D123),D123,IFERROR(IF(VALUE(LEFT(P123,FIND("/",P123)-1))&gt;1700,DATE(VALUE(LEFT(P123,FIND("/",P123)-1)),VALUE(LEFT(MID(P123,FIND("/",P123)+1,20),FIND("/",MID(P123,FIND("/",P123)+1,20))-1)),VALUE(MID(MID(P123,FIND("/",P123)+1,20),FIND("/",MID(P123,FIND("/",P123)+1,20))+1,20))),INDEX(cal!$B$2:$B$52,MATCH(VALUE(LEFT(P123,FIND("/",P123)-1)),cal!$A$2:$A$52,0))+IF(VALUE(LEFT(MID(P123,FIND("/",P123)+1,20),FIND("/",MID(P123,FIND("/",P123)+1,20))-1))&lt;=6,(VALUE(LEFT(MID(P123,FIND("/",P123)+1,20),FIND("/",MID(P123,FIND("/",P123)+1,20))-1))-1)*31,186+(VALUE(LEFT(MID(P123,FIND("/",P123)+1,20),FIND("/",MID(P123,FIND("/",P123)+1,20))-1))-7)*30)+VALUE(MID(MID(P123,FIND("/",P123)+1,20),FIND("/",MID(P123,FIND("/",P123)+1,20))+1,20))-1),"")))</f>
        <v/>
      </c>
      <c r="R123">
        <f>IF(OR(I123="■",J123="■",K123="■"),1,"")</f>
        <v/>
      </c>
    </row>
    <row r="124">
      <c r="A124" s="15">
        <f>IF(B124="","",ROW()-8)</f>
        <v/>
      </c>
      <c r="B124" s="4" t="n"/>
      <c r="C124" s="5" t="n"/>
      <c r="D124" s="5" t="n"/>
      <c r="E124" s="4" t="n"/>
      <c r="F124" s="16" t="n"/>
      <c r="G124" s="16" t="n"/>
      <c r="H124" s="16" t="n"/>
      <c r="I124" s="17">
        <f>IF(OR(O124="",Q124=""),"",IF(AND(O124&lt;=$O$4+6,Q124&gt;=$O$4+0),"■",""))</f>
        <v/>
      </c>
      <c r="J124" s="17">
        <f>IF(OR(O124="",Q124=""),"",IF(AND(O124&lt;=$O$4+13,Q124&gt;=$O$4+7),"■",""))</f>
        <v/>
      </c>
      <c r="K124" s="17">
        <f>IF(OR(O124="",Q124=""),"",IF(AND(O124&lt;=$O$4+20,Q124&gt;=$O$4+14),"■",""))</f>
        <v/>
      </c>
      <c r="L124" s="18">
        <f>IF(OR(O124="",Q124=""),"",IF(R124&lt;&gt;1,"خارج از ۳ هفته",IF(AND(F124="آماده",G124="آماده",H124="آماده"),"آماده ✓","مانع: "&amp;TRIM(IF(F124="نه","مصالح ","")&amp;IF(G124="نه","نقشه ","")&amp;IF(H124="نه","نیرو","")))))</f>
        <v/>
      </c>
      <c r="N124">
        <f>IF(ISNUMBER(C124),"",SUBSTITUTE(SUBSTITUTE(SUBSTITUTE(SUBSTITUTE(SUBSTITUTE(SUBSTITUTE(SUBSTITUTE(SUBSTITUTE(SUBSTITUTE(SUBSTITUTE(SUBSTITUTE(SUBSTITUTE(TRIM(C124&amp;""),"۰","0"),"۱","1"),"۲","2"),"۳","3"),"۴","4"),"۵","5"),"۶","6"),"۷","7"),"۸","8"),"۹","9"),"-","/"),".","/"))</f>
        <v/>
      </c>
      <c r="O124">
        <f>IF(C124="","",IF(ISNUMBER(C124),C124,IFERROR(IF(VALUE(LEFT(N124,FIND("/",N124)-1))&gt;1700,DATE(VALUE(LEFT(N124,FIND("/",N124)-1)),VALUE(LEFT(MID(N124,FIND("/",N124)+1,20),FIND("/",MID(N124,FIND("/",N124)+1,20))-1)),VALUE(MID(MID(N124,FIND("/",N124)+1,20),FIND("/",MID(N124,FIND("/",N124)+1,20))+1,20))),INDEX(cal!$B$2:$B$52,MATCH(VALUE(LEFT(N124,FIND("/",N124)-1)),cal!$A$2:$A$52,0))+IF(VALUE(LEFT(MID(N124,FIND("/",N124)+1,20),FIND("/",MID(N124,FIND("/",N124)+1,20))-1))&lt;=6,(VALUE(LEFT(MID(N124,FIND("/",N124)+1,20),FIND("/",MID(N124,FIND("/",N124)+1,20))-1))-1)*31,186+(VALUE(LEFT(MID(N124,FIND("/",N124)+1,20),FIND("/",MID(N124,FIND("/",N124)+1,20))-1))-7)*30)+VALUE(MID(MID(N124,FIND("/",N124)+1,20),FIND("/",MID(N124,FIND("/",N124)+1,20))+1,20))-1),"")))</f>
        <v/>
      </c>
      <c r="P124">
        <f>IF(ISNUMBER(D124),"",SUBSTITUTE(SUBSTITUTE(SUBSTITUTE(SUBSTITUTE(SUBSTITUTE(SUBSTITUTE(SUBSTITUTE(SUBSTITUTE(SUBSTITUTE(SUBSTITUTE(SUBSTITUTE(SUBSTITUTE(TRIM(D124&amp;""),"۰","0"),"۱","1"),"۲","2"),"۳","3"),"۴","4"),"۵","5"),"۶","6"),"۷","7"),"۸","8"),"۹","9"),"-","/"),".","/"))</f>
        <v/>
      </c>
      <c r="Q124">
        <f>IF(D124="","",IF(ISNUMBER(D124),D124,IFERROR(IF(VALUE(LEFT(P124,FIND("/",P124)-1))&gt;1700,DATE(VALUE(LEFT(P124,FIND("/",P124)-1)),VALUE(LEFT(MID(P124,FIND("/",P124)+1,20),FIND("/",MID(P124,FIND("/",P124)+1,20))-1)),VALUE(MID(MID(P124,FIND("/",P124)+1,20),FIND("/",MID(P124,FIND("/",P124)+1,20))+1,20))),INDEX(cal!$B$2:$B$52,MATCH(VALUE(LEFT(P124,FIND("/",P124)-1)),cal!$A$2:$A$52,0))+IF(VALUE(LEFT(MID(P124,FIND("/",P124)+1,20),FIND("/",MID(P124,FIND("/",P124)+1,20))-1))&lt;=6,(VALUE(LEFT(MID(P124,FIND("/",P124)+1,20),FIND("/",MID(P124,FIND("/",P124)+1,20))-1))-1)*31,186+(VALUE(LEFT(MID(P124,FIND("/",P124)+1,20),FIND("/",MID(P124,FIND("/",P124)+1,20))-1))-7)*30)+VALUE(MID(MID(P124,FIND("/",P124)+1,20),FIND("/",MID(P124,FIND("/",P124)+1,20))+1,20))-1),"")))</f>
        <v/>
      </c>
      <c r="R124">
        <f>IF(OR(I124="■",J124="■",K124="■"),1,"")</f>
        <v/>
      </c>
    </row>
    <row r="125">
      <c r="A125" s="15">
        <f>IF(B125="","",ROW()-8)</f>
        <v/>
      </c>
      <c r="B125" s="4" t="n"/>
      <c r="C125" s="5" t="n"/>
      <c r="D125" s="5" t="n"/>
      <c r="E125" s="4" t="n"/>
      <c r="F125" s="16" t="n"/>
      <c r="G125" s="16" t="n"/>
      <c r="H125" s="16" t="n"/>
      <c r="I125" s="17">
        <f>IF(OR(O125="",Q125=""),"",IF(AND(O125&lt;=$O$4+6,Q125&gt;=$O$4+0),"■",""))</f>
        <v/>
      </c>
      <c r="J125" s="17">
        <f>IF(OR(O125="",Q125=""),"",IF(AND(O125&lt;=$O$4+13,Q125&gt;=$O$4+7),"■",""))</f>
        <v/>
      </c>
      <c r="K125" s="17">
        <f>IF(OR(O125="",Q125=""),"",IF(AND(O125&lt;=$O$4+20,Q125&gt;=$O$4+14),"■",""))</f>
        <v/>
      </c>
      <c r="L125" s="18">
        <f>IF(OR(O125="",Q125=""),"",IF(R125&lt;&gt;1,"خارج از ۳ هفته",IF(AND(F125="آماده",G125="آماده",H125="آماده"),"آماده ✓","مانع: "&amp;TRIM(IF(F125="نه","مصالح ","")&amp;IF(G125="نه","نقشه ","")&amp;IF(H125="نه","نیرو","")))))</f>
        <v/>
      </c>
      <c r="N125">
        <f>IF(ISNUMBER(C125),"",SUBSTITUTE(SUBSTITUTE(SUBSTITUTE(SUBSTITUTE(SUBSTITUTE(SUBSTITUTE(SUBSTITUTE(SUBSTITUTE(SUBSTITUTE(SUBSTITUTE(SUBSTITUTE(SUBSTITUTE(TRIM(C125&amp;""),"۰","0"),"۱","1"),"۲","2"),"۳","3"),"۴","4"),"۵","5"),"۶","6"),"۷","7"),"۸","8"),"۹","9"),"-","/"),".","/"))</f>
        <v/>
      </c>
      <c r="O125">
        <f>IF(C125="","",IF(ISNUMBER(C125),C125,IFERROR(IF(VALUE(LEFT(N125,FIND("/",N125)-1))&gt;1700,DATE(VALUE(LEFT(N125,FIND("/",N125)-1)),VALUE(LEFT(MID(N125,FIND("/",N125)+1,20),FIND("/",MID(N125,FIND("/",N125)+1,20))-1)),VALUE(MID(MID(N125,FIND("/",N125)+1,20),FIND("/",MID(N125,FIND("/",N125)+1,20))+1,20))),INDEX(cal!$B$2:$B$52,MATCH(VALUE(LEFT(N125,FIND("/",N125)-1)),cal!$A$2:$A$52,0))+IF(VALUE(LEFT(MID(N125,FIND("/",N125)+1,20),FIND("/",MID(N125,FIND("/",N125)+1,20))-1))&lt;=6,(VALUE(LEFT(MID(N125,FIND("/",N125)+1,20),FIND("/",MID(N125,FIND("/",N125)+1,20))-1))-1)*31,186+(VALUE(LEFT(MID(N125,FIND("/",N125)+1,20),FIND("/",MID(N125,FIND("/",N125)+1,20))-1))-7)*30)+VALUE(MID(MID(N125,FIND("/",N125)+1,20),FIND("/",MID(N125,FIND("/",N125)+1,20))+1,20))-1),"")))</f>
        <v/>
      </c>
      <c r="P125">
        <f>IF(ISNUMBER(D125),"",SUBSTITUTE(SUBSTITUTE(SUBSTITUTE(SUBSTITUTE(SUBSTITUTE(SUBSTITUTE(SUBSTITUTE(SUBSTITUTE(SUBSTITUTE(SUBSTITUTE(SUBSTITUTE(SUBSTITUTE(TRIM(D125&amp;""),"۰","0"),"۱","1"),"۲","2"),"۳","3"),"۴","4"),"۵","5"),"۶","6"),"۷","7"),"۸","8"),"۹","9"),"-","/"),".","/"))</f>
        <v/>
      </c>
      <c r="Q125">
        <f>IF(D125="","",IF(ISNUMBER(D125),D125,IFERROR(IF(VALUE(LEFT(P125,FIND("/",P125)-1))&gt;1700,DATE(VALUE(LEFT(P125,FIND("/",P125)-1)),VALUE(LEFT(MID(P125,FIND("/",P125)+1,20),FIND("/",MID(P125,FIND("/",P125)+1,20))-1)),VALUE(MID(MID(P125,FIND("/",P125)+1,20),FIND("/",MID(P125,FIND("/",P125)+1,20))+1,20))),INDEX(cal!$B$2:$B$52,MATCH(VALUE(LEFT(P125,FIND("/",P125)-1)),cal!$A$2:$A$52,0))+IF(VALUE(LEFT(MID(P125,FIND("/",P125)+1,20),FIND("/",MID(P125,FIND("/",P125)+1,20))-1))&lt;=6,(VALUE(LEFT(MID(P125,FIND("/",P125)+1,20),FIND("/",MID(P125,FIND("/",P125)+1,20))-1))-1)*31,186+(VALUE(LEFT(MID(P125,FIND("/",P125)+1,20),FIND("/",MID(P125,FIND("/",P125)+1,20))-1))-7)*30)+VALUE(MID(MID(P125,FIND("/",P125)+1,20),FIND("/",MID(P125,FIND("/",P125)+1,20))+1,20))-1),"")))</f>
        <v/>
      </c>
      <c r="R125">
        <f>IF(OR(I125="■",J125="■",K125="■"),1,"")</f>
        <v/>
      </c>
    </row>
    <row r="126">
      <c r="A126" s="15">
        <f>IF(B126="","",ROW()-8)</f>
        <v/>
      </c>
      <c r="B126" s="4" t="n"/>
      <c r="C126" s="5" t="n"/>
      <c r="D126" s="5" t="n"/>
      <c r="E126" s="4" t="n"/>
      <c r="F126" s="16" t="n"/>
      <c r="G126" s="16" t="n"/>
      <c r="H126" s="16" t="n"/>
      <c r="I126" s="17">
        <f>IF(OR(O126="",Q126=""),"",IF(AND(O126&lt;=$O$4+6,Q126&gt;=$O$4+0),"■",""))</f>
        <v/>
      </c>
      <c r="J126" s="17">
        <f>IF(OR(O126="",Q126=""),"",IF(AND(O126&lt;=$O$4+13,Q126&gt;=$O$4+7),"■",""))</f>
        <v/>
      </c>
      <c r="K126" s="17">
        <f>IF(OR(O126="",Q126=""),"",IF(AND(O126&lt;=$O$4+20,Q126&gt;=$O$4+14),"■",""))</f>
        <v/>
      </c>
      <c r="L126" s="18">
        <f>IF(OR(O126="",Q126=""),"",IF(R126&lt;&gt;1,"خارج از ۳ هفته",IF(AND(F126="آماده",G126="آماده",H126="آماده"),"آماده ✓","مانع: "&amp;TRIM(IF(F126="نه","مصالح ","")&amp;IF(G126="نه","نقشه ","")&amp;IF(H126="نه","نیرو","")))))</f>
        <v/>
      </c>
      <c r="N126">
        <f>IF(ISNUMBER(C126),"",SUBSTITUTE(SUBSTITUTE(SUBSTITUTE(SUBSTITUTE(SUBSTITUTE(SUBSTITUTE(SUBSTITUTE(SUBSTITUTE(SUBSTITUTE(SUBSTITUTE(SUBSTITUTE(SUBSTITUTE(TRIM(C126&amp;""),"۰","0"),"۱","1"),"۲","2"),"۳","3"),"۴","4"),"۵","5"),"۶","6"),"۷","7"),"۸","8"),"۹","9"),"-","/"),".","/"))</f>
        <v/>
      </c>
      <c r="O126">
        <f>IF(C126="","",IF(ISNUMBER(C126),C126,IFERROR(IF(VALUE(LEFT(N126,FIND("/",N126)-1))&gt;1700,DATE(VALUE(LEFT(N126,FIND("/",N126)-1)),VALUE(LEFT(MID(N126,FIND("/",N126)+1,20),FIND("/",MID(N126,FIND("/",N126)+1,20))-1)),VALUE(MID(MID(N126,FIND("/",N126)+1,20),FIND("/",MID(N126,FIND("/",N126)+1,20))+1,20))),INDEX(cal!$B$2:$B$52,MATCH(VALUE(LEFT(N126,FIND("/",N126)-1)),cal!$A$2:$A$52,0))+IF(VALUE(LEFT(MID(N126,FIND("/",N126)+1,20),FIND("/",MID(N126,FIND("/",N126)+1,20))-1))&lt;=6,(VALUE(LEFT(MID(N126,FIND("/",N126)+1,20),FIND("/",MID(N126,FIND("/",N126)+1,20))-1))-1)*31,186+(VALUE(LEFT(MID(N126,FIND("/",N126)+1,20),FIND("/",MID(N126,FIND("/",N126)+1,20))-1))-7)*30)+VALUE(MID(MID(N126,FIND("/",N126)+1,20),FIND("/",MID(N126,FIND("/",N126)+1,20))+1,20))-1),"")))</f>
        <v/>
      </c>
      <c r="P126">
        <f>IF(ISNUMBER(D126),"",SUBSTITUTE(SUBSTITUTE(SUBSTITUTE(SUBSTITUTE(SUBSTITUTE(SUBSTITUTE(SUBSTITUTE(SUBSTITUTE(SUBSTITUTE(SUBSTITUTE(SUBSTITUTE(SUBSTITUTE(TRIM(D126&amp;""),"۰","0"),"۱","1"),"۲","2"),"۳","3"),"۴","4"),"۵","5"),"۶","6"),"۷","7"),"۸","8"),"۹","9"),"-","/"),".","/"))</f>
        <v/>
      </c>
      <c r="Q126">
        <f>IF(D126="","",IF(ISNUMBER(D126),D126,IFERROR(IF(VALUE(LEFT(P126,FIND("/",P126)-1))&gt;1700,DATE(VALUE(LEFT(P126,FIND("/",P126)-1)),VALUE(LEFT(MID(P126,FIND("/",P126)+1,20),FIND("/",MID(P126,FIND("/",P126)+1,20))-1)),VALUE(MID(MID(P126,FIND("/",P126)+1,20),FIND("/",MID(P126,FIND("/",P126)+1,20))+1,20))),INDEX(cal!$B$2:$B$52,MATCH(VALUE(LEFT(P126,FIND("/",P126)-1)),cal!$A$2:$A$52,0))+IF(VALUE(LEFT(MID(P126,FIND("/",P126)+1,20),FIND("/",MID(P126,FIND("/",P126)+1,20))-1))&lt;=6,(VALUE(LEFT(MID(P126,FIND("/",P126)+1,20),FIND("/",MID(P126,FIND("/",P126)+1,20))-1))-1)*31,186+(VALUE(LEFT(MID(P126,FIND("/",P126)+1,20),FIND("/",MID(P126,FIND("/",P126)+1,20))-1))-7)*30)+VALUE(MID(MID(P126,FIND("/",P126)+1,20),FIND("/",MID(P126,FIND("/",P126)+1,20))+1,20))-1),"")))</f>
        <v/>
      </c>
      <c r="R126">
        <f>IF(OR(I126="■",J126="■",K126="■"),1,"")</f>
        <v/>
      </c>
    </row>
    <row r="127">
      <c r="A127" s="15">
        <f>IF(B127="","",ROW()-8)</f>
        <v/>
      </c>
      <c r="B127" s="4" t="n"/>
      <c r="C127" s="5" t="n"/>
      <c r="D127" s="5" t="n"/>
      <c r="E127" s="4" t="n"/>
      <c r="F127" s="16" t="n"/>
      <c r="G127" s="16" t="n"/>
      <c r="H127" s="16" t="n"/>
      <c r="I127" s="17">
        <f>IF(OR(O127="",Q127=""),"",IF(AND(O127&lt;=$O$4+6,Q127&gt;=$O$4+0),"■",""))</f>
        <v/>
      </c>
      <c r="J127" s="17">
        <f>IF(OR(O127="",Q127=""),"",IF(AND(O127&lt;=$O$4+13,Q127&gt;=$O$4+7),"■",""))</f>
        <v/>
      </c>
      <c r="K127" s="17">
        <f>IF(OR(O127="",Q127=""),"",IF(AND(O127&lt;=$O$4+20,Q127&gt;=$O$4+14),"■",""))</f>
        <v/>
      </c>
      <c r="L127" s="18">
        <f>IF(OR(O127="",Q127=""),"",IF(R127&lt;&gt;1,"خارج از ۳ هفته",IF(AND(F127="آماده",G127="آماده",H127="آماده"),"آماده ✓","مانع: "&amp;TRIM(IF(F127="نه","مصالح ","")&amp;IF(G127="نه","نقشه ","")&amp;IF(H127="نه","نیرو","")))))</f>
        <v/>
      </c>
      <c r="N127">
        <f>IF(ISNUMBER(C127),"",SUBSTITUTE(SUBSTITUTE(SUBSTITUTE(SUBSTITUTE(SUBSTITUTE(SUBSTITUTE(SUBSTITUTE(SUBSTITUTE(SUBSTITUTE(SUBSTITUTE(SUBSTITUTE(SUBSTITUTE(TRIM(C127&amp;""),"۰","0"),"۱","1"),"۲","2"),"۳","3"),"۴","4"),"۵","5"),"۶","6"),"۷","7"),"۸","8"),"۹","9"),"-","/"),".","/"))</f>
        <v/>
      </c>
      <c r="O127">
        <f>IF(C127="","",IF(ISNUMBER(C127),C127,IFERROR(IF(VALUE(LEFT(N127,FIND("/",N127)-1))&gt;1700,DATE(VALUE(LEFT(N127,FIND("/",N127)-1)),VALUE(LEFT(MID(N127,FIND("/",N127)+1,20),FIND("/",MID(N127,FIND("/",N127)+1,20))-1)),VALUE(MID(MID(N127,FIND("/",N127)+1,20),FIND("/",MID(N127,FIND("/",N127)+1,20))+1,20))),INDEX(cal!$B$2:$B$52,MATCH(VALUE(LEFT(N127,FIND("/",N127)-1)),cal!$A$2:$A$52,0))+IF(VALUE(LEFT(MID(N127,FIND("/",N127)+1,20),FIND("/",MID(N127,FIND("/",N127)+1,20))-1))&lt;=6,(VALUE(LEFT(MID(N127,FIND("/",N127)+1,20),FIND("/",MID(N127,FIND("/",N127)+1,20))-1))-1)*31,186+(VALUE(LEFT(MID(N127,FIND("/",N127)+1,20),FIND("/",MID(N127,FIND("/",N127)+1,20))-1))-7)*30)+VALUE(MID(MID(N127,FIND("/",N127)+1,20),FIND("/",MID(N127,FIND("/",N127)+1,20))+1,20))-1),"")))</f>
        <v/>
      </c>
      <c r="P127">
        <f>IF(ISNUMBER(D127),"",SUBSTITUTE(SUBSTITUTE(SUBSTITUTE(SUBSTITUTE(SUBSTITUTE(SUBSTITUTE(SUBSTITUTE(SUBSTITUTE(SUBSTITUTE(SUBSTITUTE(SUBSTITUTE(SUBSTITUTE(TRIM(D127&amp;""),"۰","0"),"۱","1"),"۲","2"),"۳","3"),"۴","4"),"۵","5"),"۶","6"),"۷","7"),"۸","8"),"۹","9"),"-","/"),".","/"))</f>
        <v/>
      </c>
      <c r="Q127">
        <f>IF(D127="","",IF(ISNUMBER(D127),D127,IFERROR(IF(VALUE(LEFT(P127,FIND("/",P127)-1))&gt;1700,DATE(VALUE(LEFT(P127,FIND("/",P127)-1)),VALUE(LEFT(MID(P127,FIND("/",P127)+1,20),FIND("/",MID(P127,FIND("/",P127)+1,20))-1)),VALUE(MID(MID(P127,FIND("/",P127)+1,20),FIND("/",MID(P127,FIND("/",P127)+1,20))+1,20))),INDEX(cal!$B$2:$B$52,MATCH(VALUE(LEFT(P127,FIND("/",P127)-1)),cal!$A$2:$A$52,0))+IF(VALUE(LEFT(MID(P127,FIND("/",P127)+1,20),FIND("/",MID(P127,FIND("/",P127)+1,20))-1))&lt;=6,(VALUE(LEFT(MID(P127,FIND("/",P127)+1,20),FIND("/",MID(P127,FIND("/",P127)+1,20))-1))-1)*31,186+(VALUE(LEFT(MID(P127,FIND("/",P127)+1,20),FIND("/",MID(P127,FIND("/",P127)+1,20))-1))-7)*30)+VALUE(MID(MID(P127,FIND("/",P127)+1,20),FIND("/",MID(P127,FIND("/",P127)+1,20))+1,20))-1),"")))</f>
        <v/>
      </c>
      <c r="R127">
        <f>IF(OR(I127="■",J127="■",K127="■"),1,"")</f>
        <v/>
      </c>
    </row>
    <row r="128">
      <c r="A128" s="15">
        <f>IF(B128="","",ROW()-8)</f>
        <v/>
      </c>
      <c r="B128" s="4" t="n"/>
      <c r="C128" s="5" t="n"/>
      <c r="D128" s="5" t="n"/>
      <c r="E128" s="4" t="n"/>
      <c r="F128" s="16" t="n"/>
      <c r="G128" s="16" t="n"/>
      <c r="H128" s="16" t="n"/>
      <c r="I128" s="17">
        <f>IF(OR(O128="",Q128=""),"",IF(AND(O128&lt;=$O$4+6,Q128&gt;=$O$4+0),"■",""))</f>
        <v/>
      </c>
      <c r="J128" s="17">
        <f>IF(OR(O128="",Q128=""),"",IF(AND(O128&lt;=$O$4+13,Q128&gt;=$O$4+7),"■",""))</f>
        <v/>
      </c>
      <c r="K128" s="17">
        <f>IF(OR(O128="",Q128=""),"",IF(AND(O128&lt;=$O$4+20,Q128&gt;=$O$4+14),"■",""))</f>
        <v/>
      </c>
      <c r="L128" s="18">
        <f>IF(OR(O128="",Q128=""),"",IF(R128&lt;&gt;1,"خارج از ۳ هفته",IF(AND(F128="آماده",G128="آماده",H128="آماده"),"آماده ✓","مانع: "&amp;TRIM(IF(F128="نه","مصالح ","")&amp;IF(G128="نه","نقشه ","")&amp;IF(H128="نه","نیرو","")))))</f>
        <v/>
      </c>
      <c r="N128">
        <f>IF(ISNUMBER(C128),"",SUBSTITUTE(SUBSTITUTE(SUBSTITUTE(SUBSTITUTE(SUBSTITUTE(SUBSTITUTE(SUBSTITUTE(SUBSTITUTE(SUBSTITUTE(SUBSTITUTE(SUBSTITUTE(SUBSTITUTE(TRIM(C128&amp;""),"۰","0"),"۱","1"),"۲","2"),"۳","3"),"۴","4"),"۵","5"),"۶","6"),"۷","7"),"۸","8"),"۹","9"),"-","/"),".","/"))</f>
        <v/>
      </c>
      <c r="O128">
        <f>IF(C128="","",IF(ISNUMBER(C128),C128,IFERROR(IF(VALUE(LEFT(N128,FIND("/",N128)-1))&gt;1700,DATE(VALUE(LEFT(N128,FIND("/",N128)-1)),VALUE(LEFT(MID(N128,FIND("/",N128)+1,20),FIND("/",MID(N128,FIND("/",N128)+1,20))-1)),VALUE(MID(MID(N128,FIND("/",N128)+1,20),FIND("/",MID(N128,FIND("/",N128)+1,20))+1,20))),INDEX(cal!$B$2:$B$52,MATCH(VALUE(LEFT(N128,FIND("/",N128)-1)),cal!$A$2:$A$52,0))+IF(VALUE(LEFT(MID(N128,FIND("/",N128)+1,20),FIND("/",MID(N128,FIND("/",N128)+1,20))-1))&lt;=6,(VALUE(LEFT(MID(N128,FIND("/",N128)+1,20),FIND("/",MID(N128,FIND("/",N128)+1,20))-1))-1)*31,186+(VALUE(LEFT(MID(N128,FIND("/",N128)+1,20),FIND("/",MID(N128,FIND("/",N128)+1,20))-1))-7)*30)+VALUE(MID(MID(N128,FIND("/",N128)+1,20),FIND("/",MID(N128,FIND("/",N128)+1,20))+1,20))-1),"")))</f>
        <v/>
      </c>
      <c r="P128">
        <f>IF(ISNUMBER(D128),"",SUBSTITUTE(SUBSTITUTE(SUBSTITUTE(SUBSTITUTE(SUBSTITUTE(SUBSTITUTE(SUBSTITUTE(SUBSTITUTE(SUBSTITUTE(SUBSTITUTE(SUBSTITUTE(SUBSTITUTE(TRIM(D128&amp;""),"۰","0"),"۱","1"),"۲","2"),"۳","3"),"۴","4"),"۵","5"),"۶","6"),"۷","7"),"۸","8"),"۹","9"),"-","/"),".","/"))</f>
        <v/>
      </c>
      <c r="Q128">
        <f>IF(D128="","",IF(ISNUMBER(D128),D128,IFERROR(IF(VALUE(LEFT(P128,FIND("/",P128)-1))&gt;1700,DATE(VALUE(LEFT(P128,FIND("/",P128)-1)),VALUE(LEFT(MID(P128,FIND("/",P128)+1,20),FIND("/",MID(P128,FIND("/",P128)+1,20))-1)),VALUE(MID(MID(P128,FIND("/",P128)+1,20),FIND("/",MID(P128,FIND("/",P128)+1,20))+1,20))),INDEX(cal!$B$2:$B$52,MATCH(VALUE(LEFT(P128,FIND("/",P128)-1)),cal!$A$2:$A$52,0))+IF(VALUE(LEFT(MID(P128,FIND("/",P128)+1,20),FIND("/",MID(P128,FIND("/",P128)+1,20))-1))&lt;=6,(VALUE(LEFT(MID(P128,FIND("/",P128)+1,20),FIND("/",MID(P128,FIND("/",P128)+1,20))-1))-1)*31,186+(VALUE(LEFT(MID(P128,FIND("/",P128)+1,20),FIND("/",MID(P128,FIND("/",P128)+1,20))-1))-7)*30)+VALUE(MID(MID(P128,FIND("/",P128)+1,20),FIND("/",MID(P128,FIND("/",P128)+1,20))+1,20))-1),"")))</f>
        <v/>
      </c>
      <c r="R128">
        <f>IF(OR(I128="■",J128="■",K128="■"),1,"")</f>
        <v/>
      </c>
    </row>
  </sheetData>
  <mergeCells count="13">
    <mergeCell ref="G4:H4"/>
    <mergeCell ref="A2:L2"/>
    <mergeCell ref="D6:E6"/>
    <mergeCell ref="F6:H6"/>
    <mergeCell ref="F5:H5"/>
    <mergeCell ref="A5:C5"/>
    <mergeCell ref="A1:L1"/>
    <mergeCell ref="B4:D4"/>
    <mergeCell ref="I4:L4"/>
    <mergeCell ref="A6:C6"/>
    <mergeCell ref="D5:E5"/>
    <mergeCell ref="I6:L6"/>
    <mergeCell ref="I5:L5"/>
  </mergeCells>
  <conditionalFormatting sqref="L9:L128">
    <cfRule type="expression" priority="1" dxfId="0" stopIfTrue="1">
      <formula>$L9="آماده ✓"</formula>
    </cfRule>
    <cfRule type="expression" priority="2" dxfId="1" stopIfTrue="1">
      <formula>LEFT($L9,4)="مانع"</formula>
    </cfRule>
    <cfRule type="expression" priority="3" dxfId="2" stopIfTrue="1">
      <formula>$L9="خارج از ۳ هفته"</formula>
    </cfRule>
  </conditionalFormatting>
  <conditionalFormatting sqref="I9:K128">
    <cfRule type="expression" priority="4" dxfId="3">
      <formula>I9="■"</formula>
    </cfRule>
  </conditionalFormatting>
  <conditionalFormatting sqref="F9:H128">
    <cfRule type="expression" priority="5" dxfId="1">
      <formula>F9="نه"</formula>
    </cfRule>
  </conditionalFormatting>
  <conditionalFormatting sqref="C9:C128">
    <cfRule type="expression" priority="6" dxfId="4">
      <formula>AND(C9&lt;&gt;"",O9="")</formula>
    </cfRule>
  </conditionalFormatting>
  <conditionalFormatting sqref="D9:D128">
    <cfRule type="expression" priority="7" dxfId="4">
      <formula>AND(D9&lt;&gt;"",Q9="")</formula>
    </cfRule>
  </conditionalFormatting>
  <dataValidations count="1">
    <dataValidation sqref="F9:H128" showDropDown="0" showInputMessage="0" showErrorMessage="0" allowBlank="1" type="list">
      <formula1>"آماده,نه"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9" t="inlineStr">
        <is>
          <t>راهنمای برنامه‌ی سه هفته‌ی آینده</t>
        </is>
      </c>
    </row>
    <row r="2">
      <c r="A2" s="20" t="inlineStr"/>
    </row>
    <row r="3">
      <c r="A3" s="21" t="inlineStr">
        <is>
          <t>۱) هر فعالیت یک ردیف: نام، شروع و پایان (شمسی، مثل 1405/08/13؛ اعداد فارسی هم قبول است) و مسئول. نمونه‌ها را پاک کنید.</t>
        </is>
      </c>
    </row>
    <row r="4">
      <c r="A4" s="21" t="inlineStr">
        <is>
          <t>۲) برای هر فعالیت سه پرسش: مصالح، نقشه و نیرو «آماده» است یا «نه». هر «نه» قرمز می‌شود.</t>
        </is>
      </c>
    </row>
    <row r="5">
      <c r="A5" s="21" t="inlineStr">
        <is>
          <t>۳) «تاریخ گزارش» را خالی بگذارید تا امروز حساب شود، یا تاریخ جلسه را بنویسید. سه هفته از همان روز شمرده می‌شود.</t>
        </is>
      </c>
    </row>
    <row r="6">
      <c r="A6" s="21" t="inlineStr">
        <is>
          <t>۴) ستون‌های هفته نشان می‌دهند فعالیت در کدام هفته کار دارد. وضعیت: «آماده ✓»، «مانع: …» با نام چیزی که کم است، یا «خارج از ۳ هفته».</t>
        </is>
      </c>
    </row>
    <row r="7">
      <c r="A7" s="21" t="inlineStr">
        <is>
          <t>۵) کارت‌های بالا: چند فعالیت در سه هفته‌ی آینده است، چندتا آماده و چندتا مانع‌دار، و بیشترین مانع کدام است.</t>
        </is>
      </c>
    </row>
    <row r="8">
      <c r="A8" s="20" t="inlineStr"/>
    </row>
    <row r="9">
      <c r="A9" s="22" t="inlineStr">
        <is>
          <t>کاربرد: جلسه‌ی هفتگی کارگاه را با فعالیت‌های مانع‌دار شروع کنید؛ هر مانعی که این هفته رفع نشود، کار هفته‌ی بعد را عقب می‌اندازد.</t>
        </is>
      </c>
    </row>
    <row r="10">
      <c r="A10" s="21" t="inlineStr">
        <is>
          <t>قالب‌های رایگان گانت‌چارت، منحنی S، گزارش هفتگی، دفتر تأخیرات و ردیاب مهلت‌ها هم در axislabs.ir هست.</t>
        </is>
      </c>
    </row>
    <row r="11">
      <c r="A11" s="20" t="inlineStr"/>
    </row>
    <row r="12">
      <c r="A12" s="23" t="inlineStr">
        <is>
          <t>AXISLABS · اکسیس لبز — از داده تا تصمیم · axislabs.ir · t.me/iraxislabs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sheetData>
    <row r="1">
      <c r="A1" s="24" t="inlineStr">
        <is>
          <t>سال شمسی</t>
        </is>
      </c>
      <c r="B1" s="24" t="inlineStr">
        <is>
          <t>اول فروردین (میلادی)</t>
        </is>
      </c>
    </row>
    <row r="2">
      <c r="A2" s="24" t="n">
        <v>1390</v>
      </c>
      <c r="B2" s="25" t="n">
        <v>40623</v>
      </c>
    </row>
    <row r="3">
      <c r="A3" s="24" t="n">
        <v>1391</v>
      </c>
      <c r="B3" s="25" t="n">
        <v>40988</v>
      </c>
    </row>
    <row r="4">
      <c r="A4" s="24" t="n">
        <v>1392</v>
      </c>
      <c r="B4" s="25" t="n">
        <v>41354</v>
      </c>
    </row>
    <row r="5">
      <c r="A5" s="24" t="n">
        <v>1393</v>
      </c>
      <c r="B5" s="25" t="n">
        <v>41719</v>
      </c>
    </row>
    <row r="6">
      <c r="A6" s="24" t="n">
        <v>1394</v>
      </c>
      <c r="B6" s="25" t="n">
        <v>42084</v>
      </c>
    </row>
    <row r="7">
      <c r="A7" s="24" t="n">
        <v>1395</v>
      </c>
      <c r="B7" s="25" t="n">
        <v>42449</v>
      </c>
    </row>
    <row r="8">
      <c r="A8" s="24" t="n">
        <v>1396</v>
      </c>
      <c r="B8" s="25" t="n">
        <v>42815</v>
      </c>
    </row>
    <row r="9">
      <c r="A9" s="24" t="n">
        <v>1397</v>
      </c>
      <c r="B9" s="25" t="n">
        <v>43180</v>
      </c>
    </row>
    <row r="10">
      <c r="A10" s="24" t="n">
        <v>1398</v>
      </c>
      <c r="B10" s="25" t="n">
        <v>43545</v>
      </c>
    </row>
    <row r="11">
      <c r="A11" s="24" t="n">
        <v>1399</v>
      </c>
      <c r="B11" s="25" t="n">
        <v>43910</v>
      </c>
    </row>
    <row r="12">
      <c r="A12" s="24" t="n">
        <v>1400</v>
      </c>
      <c r="B12" s="25" t="n">
        <v>44276</v>
      </c>
    </row>
    <row r="13">
      <c r="A13" s="24" t="n">
        <v>1401</v>
      </c>
      <c r="B13" s="25" t="n">
        <v>44641</v>
      </c>
    </row>
    <row r="14">
      <c r="A14" s="24" t="n">
        <v>1402</v>
      </c>
      <c r="B14" s="25" t="n">
        <v>45006</v>
      </c>
    </row>
    <row r="15">
      <c r="A15" s="24" t="n">
        <v>1403</v>
      </c>
      <c r="B15" s="25" t="n">
        <v>45371</v>
      </c>
    </row>
    <row r="16">
      <c r="A16" s="24" t="n">
        <v>1404</v>
      </c>
      <c r="B16" s="25" t="n">
        <v>45737</v>
      </c>
    </row>
    <row r="17">
      <c r="A17" s="24" t="n">
        <v>1405</v>
      </c>
      <c r="B17" s="25" t="n">
        <v>46102</v>
      </c>
    </row>
    <row r="18">
      <c r="A18" s="24" t="n">
        <v>1406</v>
      </c>
      <c r="B18" s="25" t="n">
        <v>46467</v>
      </c>
    </row>
    <row r="19">
      <c r="A19" s="24" t="n">
        <v>1407</v>
      </c>
      <c r="B19" s="25" t="n">
        <v>46832</v>
      </c>
    </row>
    <row r="20">
      <c r="A20" s="24" t="n">
        <v>1408</v>
      </c>
      <c r="B20" s="25" t="n">
        <v>47197</v>
      </c>
    </row>
    <row r="21">
      <c r="A21" s="24" t="n">
        <v>1409</v>
      </c>
      <c r="B21" s="25" t="n">
        <v>47563</v>
      </c>
    </row>
    <row r="22">
      <c r="A22" s="24" t="n">
        <v>1410</v>
      </c>
      <c r="B22" s="25" t="n">
        <v>47928</v>
      </c>
    </row>
    <row r="23">
      <c r="A23" s="24" t="n">
        <v>1411</v>
      </c>
      <c r="B23" s="25" t="n">
        <v>48293</v>
      </c>
    </row>
    <row r="24">
      <c r="A24" s="24" t="n">
        <v>1412</v>
      </c>
      <c r="B24" s="25" t="n">
        <v>48658</v>
      </c>
    </row>
    <row r="25">
      <c r="A25" s="24" t="n">
        <v>1413</v>
      </c>
      <c r="B25" s="25" t="n">
        <v>49024</v>
      </c>
    </row>
    <row r="26">
      <c r="A26" s="24" t="n">
        <v>1414</v>
      </c>
      <c r="B26" s="25" t="n">
        <v>49389</v>
      </c>
    </row>
    <row r="27">
      <c r="A27" s="24" t="n">
        <v>1415</v>
      </c>
      <c r="B27" s="25" t="n">
        <v>49754</v>
      </c>
    </row>
    <row r="28">
      <c r="A28" s="24" t="n">
        <v>1416</v>
      </c>
      <c r="B28" s="25" t="n">
        <v>50119</v>
      </c>
    </row>
    <row r="29">
      <c r="A29" s="24" t="n">
        <v>1417</v>
      </c>
      <c r="B29" s="25" t="n">
        <v>50485</v>
      </c>
    </row>
    <row r="30">
      <c r="A30" s="24" t="n">
        <v>1418</v>
      </c>
      <c r="B30" s="25" t="n">
        <v>50850</v>
      </c>
    </row>
    <row r="31">
      <c r="A31" s="24" t="n">
        <v>1419</v>
      </c>
      <c r="B31" s="25" t="n">
        <v>51215</v>
      </c>
    </row>
    <row r="32">
      <c r="A32" s="24" t="n">
        <v>1420</v>
      </c>
      <c r="B32" s="25" t="n">
        <v>51580</v>
      </c>
    </row>
    <row r="33">
      <c r="A33" s="24" t="n">
        <v>1421</v>
      </c>
      <c r="B33" s="25" t="n">
        <v>51946</v>
      </c>
    </row>
    <row r="34">
      <c r="A34" s="24" t="n">
        <v>1422</v>
      </c>
      <c r="B34" s="25" t="n">
        <v>52311</v>
      </c>
    </row>
    <row r="35">
      <c r="A35" s="24" t="n">
        <v>1423</v>
      </c>
      <c r="B35" s="25" t="n">
        <v>52676</v>
      </c>
    </row>
    <row r="36">
      <c r="A36" s="24" t="n">
        <v>1424</v>
      </c>
      <c r="B36" s="25" t="n">
        <v>53041</v>
      </c>
    </row>
    <row r="37">
      <c r="A37" s="24" t="n">
        <v>1425</v>
      </c>
      <c r="B37" s="25" t="n">
        <v>53407</v>
      </c>
    </row>
    <row r="38">
      <c r="A38" s="24" t="n">
        <v>1426</v>
      </c>
      <c r="B38" s="25" t="n">
        <v>53772</v>
      </c>
    </row>
    <row r="39">
      <c r="A39" s="24" t="n">
        <v>1427</v>
      </c>
      <c r="B39" s="25" t="n">
        <v>54137</v>
      </c>
    </row>
    <row r="40">
      <c r="A40" s="24" t="n">
        <v>1428</v>
      </c>
      <c r="B40" s="25" t="n">
        <v>54502</v>
      </c>
    </row>
    <row r="41">
      <c r="A41" s="24" t="n">
        <v>1429</v>
      </c>
      <c r="B41" s="25" t="n">
        <v>54868</v>
      </c>
    </row>
    <row r="42">
      <c r="A42" s="24" t="n">
        <v>1430</v>
      </c>
      <c r="B42" s="25" t="n">
        <v>55233</v>
      </c>
    </row>
    <row r="43">
      <c r="A43" s="24" t="n">
        <v>1431</v>
      </c>
      <c r="B43" s="25" t="n">
        <v>55598</v>
      </c>
    </row>
    <row r="44">
      <c r="A44" s="24" t="n">
        <v>1432</v>
      </c>
      <c r="B44" s="25" t="n">
        <v>55963</v>
      </c>
    </row>
    <row r="45">
      <c r="A45" s="24" t="n">
        <v>1433</v>
      </c>
      <c r="B45" s="25" t="n">
        <v>56329</v>
      </c>
    </row>
    <row r="46">
      <c r="A46" s="24" t="n">
        <v>1434</v>
      </c>
      <c r="B46" s="25" t="n">
        <v>56694</v>
      </c>
    </row>
    <row r="47">
      <c r="A47" s="24" t="n">
        <v>1435</v>
      </c>
      <c r="B47" s="25" t="n">
        <v>57059</v>
      </c>
    </row>
    <row r="48">
      <c r="A48" s="24" t="n">
        <v>1436</v>
      </c>
      <c r="B48" s="25" t="n">
        <v>57424</v>
      </c>
    </row>
    <row r="49">
      <c r="A49" s="24" t="n">
        <v>1437</v>
      </c>
      <c r="B49" s="25" t="n">
        <v>57790</v>
      </c>
    </row>
    <row r="50">
      <c r="A50" s="24" t="n">
        <v>1438</v>
      </c>
      <c r="B50" s="25" t="n">
        <v>58155</v>
      </c>
    </row>
    <row r="51">
      <c r="A51" s="24" t="n">
        <v>1439</v>
      </c>
      <c r="B51" s="25" t="n">
        <v>58520</v>
      </c>
    </row>
    <row r="52">
      <c r="A52" s="24" t="n">
        <v>1440</v>
      </c>
      <c r="B52" s="25" t="n">
        <v>58885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2026-11-04T16:26:34Z</dcterms:created>
  <dcterms:modified xmlns:dcterms="http://purl.org/dc/terms/" xmlns:xsi="http://www.w3.org/2001/XMLSchema-instance" xsi:type="dcterms:W3CDTF">2026-11-04T16:26:34Z</dcterms:modified>
</cp:coreProperties>
</file>